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'BRPL'!$A$1:$Q$171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'NDPL'!$A$1:$Q$157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<sst xmlns="http://schemas.openxmlformats.org/spreadsheetml/2006/main" count="1411" uniqueCount="402">
  <si>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</si>
  <si>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</si>
  <si>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</si>
  <si>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</si>
  <si>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</si>
  <si>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</si>
  <si>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</si>
  <si>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</si>
  <si>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</si>
  <si>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</si>
  <si>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</si>
  <si>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</si>
  <si>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</si>
  <si>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</si>
  <si>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</si>
  <si>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</si>
  <si>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</si>
  <si>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</si>
  <si>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</si>
  <si>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</si>
  <si>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</si>
  <si>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</si>
  <si>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</si>
  <si>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</si>
  <si>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</si>
  <si>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</si>
  <si>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</si>
  <si>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</si>
  <si>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</si>
  <si>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</si>
  <si>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</si>
  <si>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</si>
  <si>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</si>
  <si>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</si>
  <si>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</si>
  <si>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</si>
  <si>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</si>
  <si>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</si>
  <si>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</si>
  <si>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</si>
  <si>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</si>
  <si>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</si>
  <si>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</si>
  <si>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</si>
  <si>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</si>
  <si>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</si>
  <si>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</si>
  <si>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</si>
  <si>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</si>
  <si>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</si>
  <si>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</si>
  <si>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</si>
  <si>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</si>
  <si>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</si>
  <si>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</si>
  <si>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</si>
  <si>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</si>
  <si>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</si>
  <si>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</si>
  <si>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</si>
  <si>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</si>
  <si>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</si>
  <si>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</si>
  <si>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</si>
  <si>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</si>
  <si>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</si>
  <si>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</si>
  <si>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</si>
  <si>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</si>
  <si>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</si>
  <si>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</si>
  <si>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</si>
  <si>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</si>
  <si>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</si>
  <si>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</si>
  <si>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</si>
  <si>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</si>
  <si>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</si>
  <si>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</si>
  <si>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</si>
  <si>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</si>
  <si>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</si>
  <si>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</si>
  <si>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</si>
  <si>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</si>
  <si>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</si>
  <si>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</si>
  <si>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</si>
  <si>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</si>
  <si>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</si>
  <si>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</si>
  <si>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</si>
  <si>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</si>
  <si>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</si>
  <si>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</si>
  <si>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</si>
  <si>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</si>
  <si>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</si>
  <si>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</si>
  <si>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</si>
  <si>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</si>
  <si>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</si>
  <si>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</si>
  <si>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</si>
  <si>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</si>
  <si>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</si>
  <si>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</si>
  <si>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</si>
  <si>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</si>
  <si>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</si>
  <si>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</si>
  <si>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</si>
  <si>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</si>
  <si>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</si>
  <si>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</si>
  <si>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</si>
  <si>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</si>
  <si>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</si>
  <si>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</si>
  <si>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</si>
  <si>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</si>
  <si>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</si>
  <si>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</si>
  <si>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</si>
  <si>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</si>
  <si>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</si>
  <si>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</si>
  <si>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</si>
  <si>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</si>
  <si>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</si>
  <si>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</si>
  <si>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</si>
  <si>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</si>
  <si>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</si>
  <si>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</si>
  <si>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</si>
  <si>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</si>
  <si>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</si>
  <si>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</si>
  <si>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</si>
  <si>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</si>
  <si>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</si>
  <si>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</si>
  <si>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</si>
  <si>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</si>
  <si>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</si>
  <si>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</si>
  <si>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</si>
  <si>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</si>
  <si>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</si>
  <si>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</si>
  <si>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</si>
  <si>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</si>
  <si>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</si>
  <si>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</si>
  <si>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</si>
  <si>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</si>
  <si>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</si>
  <si>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</si>
  <si>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</si>
  <si>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</si>
  <si>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</si>
  <si>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</si>
  <si>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</si>
  <si>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</si>
  <si>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</si>
  <si>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</si>
  <si>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</si>
  <si>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</si>
  <si>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</si>
  <si>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</si>
  <si>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</si>
  <si>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</si>
  <si>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</si>
  <si>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</si>
  <si>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</si>
  <si>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</si>
  <si>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</si>
  <si>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</si>
  <si>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</si>
  <si>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</si>
  <si>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</si>
  <si>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</si>
  <si>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</si>
  <si>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</si>
  <si>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</si>
  <si>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</si>
  <si>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</si>
  <si>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</si>
  <si>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</si>
  <si>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</si>
  <si>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</si>
  <si>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</si>
  <si>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</si>
  <si>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</si>
  <si>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</si>
  <si>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</si>
  <si>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</si>
  <si>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</si>
  <si>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</si>
  <si>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</si>
  <si>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</si>
  <si>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</si>
  <si>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</si>
  <si>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</si>
  <si>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</si>
  <si>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</si>
  <si>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</si>
  <si>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</si>
  <si>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</si>
  <si>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</si>
  <si>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</si>
  <si>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</si>
  <si>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</si>
  <si>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</si>
  <si>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</si>
  <si>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</si>
  <si>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</si>
  <si>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</si>
  <si>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</si>
  <si>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</si>
  <si>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</si>
  <si>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</si>
  <si>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</si>
  <si>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</si>
  <si>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</si>
  <si>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</si>
  <si>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</si>
  <si>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</si>
  <si>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</si>
  <si>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</si>
  <si>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</si>
  <si>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</si>
  <si>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</si>
  <si>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</si>
  <si>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</si>
  <si>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</si>
  <si>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</si>
  <si>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</si>
  <si>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</si>
  <si>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</si>
  <si>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</si>
  <si>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</si>
  <si>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</si>
  <si>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</si>
  <si>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</si>
  <si>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</si>
  <si>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</si>
  <si>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</si>
  <si>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</si>
  <si>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</si>
  <si>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</si>
  <si>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</si>
  <si>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</si>
  <si>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</si>
  <si>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</si>
  <si>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</si>
  <si>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</si>
  <si>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</si>
  <si>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</si>
  <si>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</si>
  <si>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</si>
  <si>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</si>
  <si>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</si>
  <si>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</si>
  <si>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</si>
  <si>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</si>
  <si>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</si>
  <si>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</si>
  <si>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</si>
  <si>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</si>
  <si>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</si>
  <si>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</si>
  <si>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</si>
  <si>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</si>
  <si>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</si>
  <si>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</si>
  <si>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</si>
  <si>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</si>
  <si>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</si>
  <si>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</si>
  <si>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</si>
  <si>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</si>
  <si>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</si>
  <si>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</si>
  <si>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</si>
  <si>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</si>
  <si>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</si>
  <si>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</si>
  <si>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</si>
  <si>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</si>
  <si>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</si>
  <si>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</si>
  <si>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</si>
  <si>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</si>
  <si>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</si>
  <si>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</si>
  <si>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</si>
  <si>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</si>
  <si>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</si>
  <si>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</si>
  <si>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</si>
  <si>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</si>
  <si>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</si>
  <si>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</si>
  <si>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</si>
  <si>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</si>
  <si>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</si>
  <si>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</si>
  <si>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</si>
  <si>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</si>
  <si>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</si>
  <si>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</si>
  <si>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</si>
  <si>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</si>
  <si>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</si>
  <si>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</si>
  <si>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</si>
  <si>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</si>
  <si>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</si>
  <si>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</si>
  <si>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</si>
  <si>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</si>
  <si>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</si>
  <si>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</si>
  <si>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</si>
  <si>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</si>
  <si>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</si>
  <si>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</si>
  <si>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</si>
  <si>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</si>
  <si>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</si>
  <si>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</si>
  <si>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</si>
  <si>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</si>
  <si>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</si>
  <si>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</si>
  <si>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</si>
  <si>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</si>
  <si>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</si>
  <si>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</si>
  <si>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</si>
  <si>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</si>
  <si>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</si>
  <si>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</si>
  <si>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</si>
  <si>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</si>
  <si>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</si>
  <si>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</si>
  <si>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</si>
  <si>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</si>
  <si>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</si>
  <si>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</si>
  <si>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</si>
  <si>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</si>
  <si>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</si>
  <si>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</si>
  <si>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</si>
  <si>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</si>
  <si>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</si>
  <si>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</si>
  <si>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</si>
  <si>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</si>
  <si>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</si>
  <si>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</si>
  <si>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</si>
  <si>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</si>
  <si>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</si>
  <si>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</si>
  <si>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</si>
  <si>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</si>
  <si>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</si>
  <si>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</si>
  <si>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</si>
  <si>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</si>
  <si>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</si>
  <si>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</si>
  <si>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</si>
  <si>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</si>
  <si>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</si>
  <si>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</si>
  <si>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</si>
  <si>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</si>
  <si>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</si>
  <si>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</si>
  <si>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</si>
  <si>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</si>
  <si>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</si>
  <si>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</si>
  <si>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</si>
  <si>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</si>
  <si>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</si>
  <si>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</si>
  <si>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</si>
  <si>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</si>
  <si>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>INTIAL READING 01/01/11</t>
  </si>
  <si>
    <t>FINAL READING 01/02/11</t>
  </si>
  <si>
    <t xml:space="preserve">                           PERIOD 1st JANUARY-2011 TO 31st JANUARY-2011 </t>
  </si>
  <si>
    <t>JANUARY-2011</t>
  </si>
  <si>
    <t xml:space="preserve">LOADED ON 25/01/11, CONN. IN REVERSE MODE FROM 25/01/11 TO 29/01/11 </t>
  </si>
  <si>
    <t>66 KV BD MARG-II</t>
  </si>
  <si>
    <t>Note :Sharing taken from wk-44 abt bill 2010-11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</si>
</sst>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2" fontId="20" fillId="20" borderId="0" xfId="0" applyNumberFormat="1" applyFont="1" applyFill="1" applyBorder="1" applyAlignment="1">
      <alignment horizontal="left"/>
    </xf>
    <xf numFmtId="1" fontId="0" fillId="20" borderId="15" xfId="0" applyNumberFormat="1" applyFont="1" applyFill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top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BreakPreview" zoomScale="70" zoomScaleNormal="85" zoomScaleSheetLayoutView="70" zoomScalePageLayoutView="0" workbookViewId="0" topLeftCell="C1">
      <selection activeCell="N139" sqref="N139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254</v>
      </c>
      <c r="Q1" s="222" t="s">
        <v>398</v>
      </c>
    </row>
    <row r="2" spans="1:11" ht="15">
      <c r="A2" s="18" t="s">
        <v>255</v>
      </c>
      <c r="K2" s="100"/>
    </row>
    <row r="3" spans="1:8" ht="23.25">
      <c r="A3" s="229" t="s">
        <v>0</v>
      </c>
      <c r="H3" s="4"/>
    </row>
    <row r="4" spans="1:16" ht="24" thickBot="1">
      <c r="A4" s="229" t="s">
        <v>256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396</v>
      </c>
      <c r="H5" s="41" t="s">
        <v>395</v>
      </c>
      <c r="I5" s="41" t="s">
        <v>4</v>
      </c>
      <c r="J5" s="41" t="s">
        <v>5</v>
      </c>
      <c r="K5" s="42" t="s">
        <v>6</v>
      </c>
      <c r="L5" s="43" t="str">
        <f>G5</f>
        <v>FINAL READING 01/02/11</v>
      </c>
      <c r="M5" s="41" t="str">
        <f>H5</f>
        <v>INTIAL READING 01/01/11</v>
      </c>
      <c r="N5" s="41" t="s">
        <v>4</v>
      </c>
      <c r="O5" s="41" t="s">
        <v>5</v>
      </c>
      <c r="P5" s="42" t="s">
        <v>6</v>
      </c>
      <c r="Q5" s="42" t="s">
        <v>327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5"/>
      <c r="L8" s="102"/>
      <c r="M8" s="23"/>
      <c r="N8" s="23"/>
      <c r="O8" s="23"/>
      <c r="P8" s="245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364</v>
      </c>
      <c r="F9" s="443">
        <v>-1000</v>
      </c>
      <c r="G9" s="452">
        <v>20913</v>
      </c>
      <c r="H9" s="453">
        <v>21660</v>
      </c>
      <c r="I9" s="453">
        <f aca="true" t="shared" si="0" ref="I9:I57">G9-H9</f>
        <v>-747</v>
      </c>
      <c r="J9" s="453">
        <f aca="true" t="shared" si="1" ref="J9:J57">$F9*I9</f>
        <v>747000</v>
      </c>
      <c r="K9" s="454">
        <f aca="true" t="shared" si="2" ref="K9:K57">J9/1000000</f>
        <v>0.747</v>
      </c>
      <c r="L9" s="452">
        <v>979279</v>
      </c>
      <c r="M9" s="453">
        <v>979285</v>
      </c>
      <c r="N9" s="453">
        <f>L9-M9</f>
        <v>-6</v>
      </c>
      <c r="O9" s="453">
        <f aca="true" t="shared" si="3" ref="O9:O57">$F9*N9</f>
        <v>6000</v>
      </c>
      <c r="P9" s="454">
        <f aca="true" t="shared" si="4" ref="P9:P57">O9/1000000</f>
        <v>0.006</v>
      </c>
      <c r="Q9" s="184"/>
    </row>
    <row r="10" spans="1:17" ht="15.75" customHeight="1">
      <c r="A10" s="355">
        <v>2</v>
      </c>
      <c r="B10" s="468" t="s">
        <v>17</v>
      </c>
      <c r="C10" s="443">
        <v>4902499</v>
      </c>
      <c r="D10" s="476" t="s">
        <v>13</v>
      </c>
      <c r="E10" s="432" t="s">
        <v>364</v>
      </c>
      <c r="F10" s="443">
        <v>-1000</v>
      </c>
      <c r="G10" s="452">
        <v>999816</v>
      </c>
      <c r="H10" s="453">
        <v>999951</v>
      </c>
      <c r="I10" s="453">
        <f t="shared" si="0"/>
        <v>-135</v>
      </c>
      <c r="J10" s="453">
        <f t="shared" si="1"/>
        <v>135000</v>
      </c>
      <c r="K10" s="454">
        <f t="shared" si="2"/>
        <v>0.135</v>
      </c>
      <c r="L10" s="452">
        <v>994256</v>
      </c>
      <c r="M10" s="453">
        <v>994377</v>
      </c>
      <c r="N10" s="453">
        <f>L10-M10</f>
        <v>-121</v>
      </c>
      <c r="O10" s="453">
        <f t="shared" si="3"/>
        <v>121000</v>
      </c>
      <c r="P10" s="454">
        <f t="shared" si="4"/>
        <v>0.121</v>
      </c>
      <c r="Q10" s="574"/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364</v>
      </c>
      <c r="F11" s="443">
        <v>-1000</v>
      </c>
      <c r="G11" s="452">
        <v>21264</v>
      </c>
      <c r="H11" s="453">
        <v>21012</v>
      </c>
      <c r="I11" s="453">
        <f t="shared" si="0"/>
        <v>252</v>
      </c>
      <c r="J11" s="453">
        <f t="shared" si="1"/>
        <v>-252000</v>
      </c>
      <c r="K11" s="454">
        <f t="shared" si="2"/>
        <v>-0.252</v>
      </c>
      <c r="L11" s="452">
        <v>1265</v>
      </c>
      <c r="M11" s="453">
        <v>1263</v>
      </c>
      <c r="N11" s="453">
        <f>L11-M11</f>
        <v>2</v>
      </c>
      <c r="O11" s="453">
        <f t="shared" si="3"/>
        <v>-2000</v>
      </c>
      <c r="P11" s="454">
        <f t="shared" si="4"/>
        <v>-0.002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364</v>
      </c>
      <c r="F13" s="443">
        <v>-1000</v>
      </c>
      <c r="G13" s="452">
        <v>974838</v>
      </c>
      <c r="H13" s="453">
        <v>974781</v>
      </c>
      <c r="I13" s="453">
        <f t="shared" si="0"/>
        <v>57</v>
      </c>
      <c r="J13" s="453">
        <f t="shared" si="1"/>
        <v>-57000</v>
      </c>
      <c r="K13" s="454">
        <f t="shared" si="2"/>
        <v>-0.057</v>
      </c>
      <c r="L13" s="452">
        <v>988261</v>
      </c>
      <c r="M13" s="453">
        <v>988678</v>
      </c>
      <c r="N13" s="453">
        <f>L13-M13</f>
        <v>-417</v>
      </c>
      <c r="O13" s="453">
        <f t="shared" si="3"/>
        <v>417000</v>
      </c>
      <c r="P13" s="454">
        <f t="shared" si="4"/>
        <v>0.417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364</v>
      </c>
      <c r="F14" s="443">
        <v>-1000</v>
      </c>
      <c r="G14" s="452">
        <v>925351</v>
      </c>
      <c r="H14" s="453">
        <v>925881</v>
      </c>
      <c r="I14" s="453">
        <f t="shared" si="0"/>
        <v>-530</v>
      </c>
      <c r="J14" s="453">
        <f t="shared" si="1"/>
        <v>530000</v>
      </c>
      <c r="K14" s="454">
        <f t="shared" si="2"/>
        <v>0.53</v>
      </c>
      <c r="L14" s="452">
        <v>960713</v>
      </c>
      <c r="M14" s="453">
        <v>960751</v>
      </c>
      <c r="N14" s="453">
        <f>L14-M14</f>
        <v>-38</v>
      </c>
      <c r="O14" s="453">
        <f t="shared" si="3"/>
        <v>38000</v>
      </c>
      <c r="P14" s="454">
        <f t="shared" si="4"/>
        <v>0.038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364</v>
      </c>
      <c r="F16" s="443">
        <v>-1000</v>
      </c>
      <c r="G16" s="452">
        <v>17812</v>
      </c>
      <c r="H16" s="453">
        <v>17687</v>
      </c>
      <c r="I16" s="453">
        <f t="shared" si="0"/>
        <v>125</v>
      </c>
      <c r="J16" s="453">
        <f t="shared" si="1"/>
        <v>-125000</v>
      </c>
      <c r="K16" s="454">
        <f t="shared" si="2"/>
        <v>-0.125</v>
      </c>
      <c r="L16" s="452">
        <v>11602</v>
      </c>
      <c r="M16" s="453">
        <v>10050</v>
      </c>
      <c r="N16" s="453">
        <f>L16-M16</f>
        <v>1552</v>
      </c>
      <c r="O16" s="453">
        <f t="shared" si="3"/>
        <v>-1552000</v>
      </c>
      <c r="P16" s="454">
        <f t="shared" si="4"/>
        <v>-1.552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364</v>
      </c>
      <c r="F17" s="443">
        <v>-1000</v>
      </c>
      <c r="G17" s="452">
        <v>18785</v>
      </c>
      <c r="H17" s="453">
        <v>18686</v>
      </c>
      <c r="I17" s="453">
        <f t="shared" si="0"/>
        <v>99</v>
      </c>
      <c r="J17" s="453">
        <f t="shared" si="1"/>
        <v>-99000</v>
      </c>
      <c r="K17" s="454">
        <f t="shared" si="2"/>
        <v>-0.099</v>
      </c>
      <c r="L17" s="452">
        <v>8461</v>
      </c>
      <c r="M17" s="453">
        <v>7193</v>
      </c>
      <c r="N17" s="453">
        <f>L17-M17</f>
        <v>1268</v>
      </c>
      <c r="O17" s="453">
        <f t="shared" si="3"/>
        <v>-1268000</v>
      </c>
      <c r="P17" s="454">
        <f t="shared" si="4"/>
        <v>-1.268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364</v>
      </c>
      <c r="F18" s="443">
        <v>-1000</v>
      </c>
      <c r="G18" s="452">
        <v>16858</v>
      </c>
      <c r="H18" s="453">
        <v>16715</v>
      </c>
      <c r="I18" s="453">
        <f t="shared" si="0"/>
        <v>143</v>
      </c>
      <c r="J18" s="453">
        <f t="shared" si="1"/>
        <v>-143000</v>
      </c>
      <c r="K18" s="454">
        <f t="shared" si="2"/>
        <v>-0.143</v>
      </c>
      <c r="L18" s="452">
        <v>996979</v>
      </c>
      <c r="M18" s="453">
        <v>996378</v>
      </c>
      <c r="N18" s="453">
        <f>L18-M18</f>
        <v>601</v>
      </c>
      <c r="O18" s="453">
        <f t="shared" si="3"/>
        <v>-601000</v>
      </c>
      <c r="P18" s="454">
        <f t="shared" si="4"/>
        <v>-0.601</v>
      </c>
      <c r="Q18" s="184"/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364</v>
      </c>
      <c r="F19" s="443">
        <v>-1000</v>
      </c>
      <c r="G19" s="452">
        <v>11889</v>
      </c>
      <c r="H19" s="453">
        <v>11758</v>
      </c>
      <c r="I19" s="453">
        <f t="shared" si="0"/>
        <v>131</v>
      </c>
      <c r="J19" s="453">
        <f t="shared" si="1"/>
        <v>-131000</v>
      </c>
      <c r="K19" s="454">
        <f t="shared" si="2"/>
        <v>-0.131</v>
      </c>
      <c r="L19" s="452">
        <v>988639</v>
      </c>
      <c r="M19" s="453">
        <v>988424</v>
      </c>
      <c r="N19" s="453">
        <f>L19-M19</f>
        <v>215</v>
      </c>
      <c r="O19" s="453">
        <f t="shared" si="3"/>
        <v>-215000</v>
      </c>
      <c r="P19" s="454">
        <f t="shared" si="4"/>
        <v>-0.215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364</v>
      </c>
      <c r="F21" s="443">
        <v>-1000</v>
      </c>
      <c r="G21" s="452">
        <v>36215</v>
      </c>
      <c r="H21" s="453">
        <v>35906</v>
      </c>
      <c r="I21" s="453">
        <f t="shared" si="0"/>
        <v>309</v>
      </c>
      <c r="J21" s="453">
        <f t="shared" si="1"/>
        <v>-309000</v>
      </c>
      <c r="K21" s="454">
        <f t="shared" si="2"/>
        <v>-0.309</v>
      </c>
      <c r="L21" s="452">
        <v>9939</v>
      </c>
      <c r="M21" s="453">
        <v>9956</v>
      </c>
      <c r="N21" s="453">
        <f>L21-M21</f>
        <v>-17</v>
      </c>
      <c r="O21" s="453">
        <f t="shared" si="3"/>
        <v>17000</v>
      </c>
      <c r="P21" s="454">
        <f t="shared" si="4"/>
        <v>0.017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364</v>
      </c>
      <c r="F22" s="443">
        <v>-1000</v>
      </c>
      <c r="G22" s="452">
        <v>4373</v>
      </c>
      <c r="H22" s="453">
        <v>4160</v>
      </c>
      <c r="I22" s="453">
        <f t="shared" si="0"/>
        <v>213</v>
      </c>
      <c r="J22" s="453">
        <f t="shared" si="1"/>
        <v>-213000</v>
      </c>
      <c r="K22" s="454">
        <f t="shared" si="2"/>
        <v>-0.213</v>
      </c>
      <c r="L22" s="452">
        <v>4236</v>
      </c>
      <c r="M22" s="453">
        <v>4237</v>
      </c>
      <c r="N22" s="453">
        <f>L22-M22</f>
        <v>-1</v>
      </c>
      <c r="O22" s="453">
        <f t="shared" si="3"/>
        <v>1000</v>
      </c>
      <c r="P22" s="454">
        <f t="shared" si="4"/>
        <v>0.001</v>
      </c>
      <c r="Q22" s="184"/>
    </row>
    <row r="23" spans="1:17" ht="25.5" customHeight="1">
      <c r="A23" s="355"/>
      <c r="B23" s="707" t="s">
        <v>23</v>
      </c>
      <c r="C23" s="443">
        <v>5128410</v>
      </c>
      <c r="D23" s="476" t="s">
        <v>13</v>
      </c>
      <c r="E23" s="432" t="s">
        <v>364</v>
      </c>
      <c r="F23" s="443">
        <v>1000</v>
      </c>
      <c r="G23" s="452">
        <v>27</v>
      </c>
      <c r="H23" s="453">
        <v>0</v>
      </c>
      <c r="I23" s="453">
        <f>G23-H23</f>
        <v>27</v>
      </c>
      <c r="J23" s="453">
        <f t="shared" si="1"/>
        <v>27000</v>
      </c>
      <c r="K23" s="454">
        <f t="shared" si="2"/>
        <v>0.027</v>
      </c>
      <c r="L23" s="452">
        <v>0</v>
      </c>
      <c r="M23" s="453">
        <v>0</v>
      </c>
      <c r="N23" s="453">
        <f>L23-M23</f>
        <v>0</v>
      </c>
      <c r="O23" s="453">
        <f t="shared" si="3"/>
        <v>0</v>
      </c>
      <c r="P23" s="454">
        <f t="shared" si="4"/>
        <v>0</v>
      </c>
      <c r="Q23" s="718" t="s">
        <v>399</v>
      </c>
    </row>
    <row r="24" spans="1:17" ht="25.5" customHeight="1">
      <c r="A24" s="355">
        <v>12</v>
      </c>
      <c r="B24" s="707" t="s">
        <v>23</v>
      </c>
      <c r="C24" s="443">
        <v>5128410</v>
      </c>
      <c r="D24" s="476" t="s">
        <v>13</v>
      </c>
      <c r="E24" s="432" t="s">
        <v>364</v>
      </c>
      <c r="F24" s="443">
        <v>-1000</v>
      </c>
      <c r="G24" s="452">
        <v>8</v>
      </c>
      <c r="H24" s="453">
        <v>27</v>
      </c>
      <c r="I24" s="453">
        <f>G24-H24</f>
        <v>-19</v>
      </c>
      <c r="J24" s="453">
        <f t="shared" si="1"/>
        <v>19000</v>
      </c>
      <c r="K24" s="454">
        <f t="shared" si="2"/>
        <v>0.019</v>
      </c>
      <c r="L24" s="452">
        <v>0</v>
      </c>
      <c r="M24" s="453">
        <v>0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718"/>
    </row>
    <row r="25" spans="1:17" ht="18.75" customHeight="1">
      <c r="A25" s="355">
        <v>13</v>
      </c>
      <c r="B25" s="468" t="s">
        <v>27</v>
      </c>
      <c r="C25" s="443">
        <v>4865060</v>
      </c>
      <c r="D25" s="476" t="s">
        <v>13</v>
      </c>
      <c r="E25" s="432" t="s">
        <v>364</v>
      </c>
      <c r="F25" s="443">
        <v>1000</v>
      </c>
      <c r="G25" s="452">
        <v>972967</v>
      </c>
      <c r="H25" s="453">
        <v>974698</v>
      </c>
      <c r="I25" s="453">
        <f t="shared" si="0"/>
        <v>-1731</v>
      </c>
      <c r="J25" s="453">
        <f t="shared" si="1"/>
        <v>-1731000</v>
      </c>
      <c r="K25" s="454">
        <f t="shared" si="2"/>
        <v>-1.731</v>
      </c>
      <c r="L25" s="452">
        <v>920612</v>
      </c>
      <c r="M25" s="453">
        <v>920613</v>
      </c>
      <c r="N25" s="453">
        <f>L25-M25</f>
        <v>-1</v>
      </c>
      <c r="O25" s="453">
        <f t="shared" si="3"/>
        <v>-1000</v>
      </c>
      <c r="P25" s="454">
        <f t="shared" si="4"/>
        <v>-0.001</v>
      </c>
      <c r="Q25" s="184"/>
    </row>
    <row r="26" spans="1:17" ht="15.75" customHeight="1">
      <c r="A26" s="355"/>
      <c r="B26" s="469" t="s">
        <v>28</v>
      </c>
      <c r="C26" s="443"/>
      <c r="D26" s="477"/>
      <c r="E26" s="432"/>
      <c r="F26" s="443"/>
      <c r="G26" s="452"/>
      <c r="H26" s="453"/>
      <c r="I26" s="453"/>
      <c r="J26" s="453"/>
      <c r="K26" s="454"/>
      <c r="L26" s="452"/>
      <c r="M26" s="453"/>
      <c r="N26" s="453"/>
      <c r="O26" s="453"/>
      <c r="P26" s="454"/>
      <c r="Q26" s="184"/>
    </row>
    <row r="27" spans="1:17" ht="15.75" customHeight="1">
      <c r="A27" s="355">
        <v>14</v>
      </c>
      <c r="B27" s="468" t="s">
        <v>16</v>
      </c>
      <c r="C27" s="443">
        <v>4865034</v>
      </c>
      <c r="D27" s="476" t="s">
        <v>13</v>
      </c>
      <c r="E27" s="432" t="s">
        <v>364</v>
      </c>
      <c r="F27" s="443">
        <v>-1000</v>
      </c>
      <c r="G27" s="452">
        <v>997574</v>
      </c>
      <c r="H27" s="453">
        <v>997575</v>
      </c>
      <c r="I27" s="453">
        <f t="shared" si="0"/>
        <v>-1</v>
      </c>
      <c r="J27" s="453">
        <f t="shared" si="1"/>
        <v>1000</v>
      </c>
      <c r="K27" s="454">
        <f t="shared" si="2"/>
        <v>0.001</v>
      </c>
      <c r="L27" s="452">
        <v>16183</v>
      </c>
      <c r="M27" s="453">
        <v>15577</v>
      </c>
      <c r="N27" s="453">
        <f>L27-M27</f>
        <v>606</v>
      </c>
      <c r="O27" s="453">
        <f t="shared" si="3"/>
        <v>-606000</v>
      </c>
      <c r="P27" s="454">
        <f t="shared" si="4"/>
        <v>-0.606</v>
      </c>
      <c r="Q27" s="184"/>
    </row>
    <row r="28" spans="1:17" ht="15.75" customHeight="1">
      <c r="A28" s="355">
        <v>15</v>
      </c>
      <c r="B28" s="468" t="s">
        <v>17</v>
      </c>
      <c r="C28" s="443">
        <v>4865035</v>
      </c>
      <c r="D28" s="476" t="s">
        <v>13</v>
      </c>
      <c r="E28" s="432" t="s">
        <v>364</v>
      </c>
      <c r="F28" s="443">
        <v>-1000</v>
      </c>
      <c r="G28" s="452">
        <v>998354</v>
      </c>
      <c r="H28" s="453">
        <v>998167</v>
      </c>
      <c r="I28" s="453">
        <f t="shared" si="0"/>
        <v>187</v>
      </c>
      <c r="J28" s="453">
        <f t="shared" si="1"/>
        <v>-187000</v>
      </c>
      <c r="K28" s="454">
        <f t="shared" si="2"/>
        <v>-0.187</v>
      </c>
      <c r="L28" s="452">
        <v>18429</v>
      </c>
      <c r="M28" s="453">
        <v>18379</v>
      </c>
      <c r="N28" s="453">
        <f>L28-M28</f>
        <v>50</v>
      </c>
      <c r="O28" s="453">
        <f t="shared" si="3"/>
        <v>-50000</v>
      </c>
      <c r="P28" s="454">
        <f t="shared" si="4"/>
        <v>-0.05</v>
      </c>
      <c r="Q28" s="184"/>
    </row>
    <row r="29" spans="1:17" ht="15.75" customHeight="1">
      <c r="A29" s="355">
        <v>16</v>
      </c>
      <c r="B29" s="468" t="s">
        <v>18</v>
      </c>
      <c r="C29" s="443">
        <v>4902500</v>
      </c>
      <c r="D29" s="476" t="s">
        <v>13</v>
      </c>
      <c r="E29" s="432" t="s">
        <v>364</v>
      </c>
      <c r="F29" s="443">
        <v>-1000</v>
      </c>
      <c r="G29" s="452">
        <v>952</v>
      </c>
      <c r="H29" s="453">
        <v>901</v>
      </c>
      <c r="I29" s="453">
        <f t="shared" si="0"/>
        <v>51</v>
      </c>
      <c r="J29" s="453">
        <f t="shared" si="1"/>
        <v>-51000</v>
      </c>
      <c r="K29" s="454">
        <f t="shared" si="2"/>
        <v>-0.051</v>
      </c>
      <c r="L29" s="452">
        <v>20547</v>
      </c>
      <c r="M29" s="453">
        <v>20221</v>
      </c>
      <c r="N29" s="453">
        <f>L29-M29</f>
        <v>326</v>
      </c>
      <c r="O29" s="453">
        <f t="shared" si="3"/>
        <v>-326000</v>
      </c>
      <c r="P29" s="454">
        <f t="shared" si="4"/>
        <v>-0.326</v>
      </c>
      <c r="Q29" s="184"/>
    </row>
    <row r="30" spans="1:17" ht="15.75" customHeight="1">
      <c r="A30" s="355"/>
      <c r="B30" s="468"/>
      <c r="C30" s="443"/>
      <c r="D30" s="476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/>
      <c r="B31" s="469" t="s">
        <v>29</v>
      </c>
      <c r="C31" s="443"/>
      <c r="D31" s="477"/>
      <c r="E31" s="432"/>
      <c r="F31" s="443"/>
      <c r="G31" s="452"/>
      <c r="H31" s="453"/>
      <c r="I31" s="453"/>
      <c r="J31" s="453"/>
      <c r="K31" s="454"/>
      <c r="L31" s="452"/>
      <c r="M31" s="453"/>
      <c r="N31" s="453"/>
      <c r="O31" s="453"/>
      <c r="P31" s="454"/>
      <c r="Q31" s="184"/>
    </row>
    <row r="32" spans="1:17" ht="15.75" customHeight="1">
      <c r="A32" s="355">
        <v>17</v>
      </c>
      <c r="B32" s="468" t="s">
        <v>30</v>
      </c>
      <c r="C32" s="443">
        <v>4864886</v>
      </c>
      <c r="D32" s="476" t="s">
        <v>13</v>
      </c>
      <c r="E32" s="432" t="s">
        <v>364</v>
      </c>
      <c r="F32" s="443">
        <v>1000</v>
      </c>
      <c r="G32" s="452">
        <v>999673</v>
      </c>
      <c r="H32" s="453">
        <v>999740</v>
      </c>
      <c r="I32" s="453">
        <f t="shared" si="0"/>
        <v>-67</v>
      </c>
      <c r="J32" s="453">
        <f t="shared" si="1"/>
        <v>-67000</v>
      </c>
      <c r="K32" s="454">
        <f t="shared" si="2"/>
        <v>-0.067</v>
      </c>
      <c r="L32" s="452">
        <v>31322</v>
      </c>
      <c r="M32" s="453">
        <v>31401</v>
      </c>
      <c r="N32" s="453">
        <f>L32-M32</f>
        <v>-79</v>
      </c>
      <c r="O32" s="453">
        <f t="shared" si="3"/>
        <v>-79000</v>
      </c>
      <c r="P32" s="454">
        <f t="shared" si="4"/>
        <v>-0.079</v>
      </c>
      <c r="Q32" s="184"/>
    </row>
    <row r="33" spans="1:17" ht="15.75" customHeight="1">
      <c r="A33" s="355">
        <v>18</v>
      </c>
      <c r="B33" s="468" t="s">
        <v>31</v>
      </c>
      <c r="C33" s="443">
        <v>4864887</v>
      </c>
      <c r="D33" s="476" t="s">
        <v>13</v>
      </c>
      <c r="E33" s="432" t="s">
        <v>364</v>
      </c>
      <c r="F33" s="443">
        <v>1000</v>
      </c>
      <c r="G33" s="452">
        <v>130</v>
      </c>
      <c r="H33" s="453">
        <v>162</v>
      </c>
      <c r="I33" s="453">
        <f t="shared" si="0"/>
        <v>-32</v>
      </c>
      <c r="J33" s="453">
        <f t="shared" si="1"/>
        <v>-32000</v>
      </c>
      <c r="K33" s="454">
        <f t="shared" si="2"/>
        <v>-0.032</v>
      </c>
      <c r="L33" s="452">
        <v>25934</v>
      </c>
      <c r="M33" s="453">
        <v>26051</v>
      </c>
      <c r="N33" s="453">
        <f>L33-M33</f>
        <v>-117</v>
      </c>
      <c r="O33" s="453">
        <f t="shared" si="3"/>
        <v>-117000</v>
      </c>
      <c r="P33" s="454">
        <f t="shared" si="4"/>
        <v>-0.117</v>
      </c>
      <c r="Q33" s="184"/>
    </row>
    <row r="34" spans="1:17" ht="15.75" customHeight="1">
      <c r="A34" s="355">
        <v>19</v>
      </c>
      <c r="B34" s="468" t="s">
        <v>32</v>
      </c>
      <c r="C34" s="443">
        <v>4864798</v>
      </c>
      <c r="D34" s="476" t="s">
        <v>13</v>
      </c>
      <c r="E34" s="432" t="s">
        <v>364</v>
      </c>
      <c r="F34" s="443">
        <v>100</v>
      </c>
      <c r="G34" s="452">
        <v>1693</v>
      </c>
      <c r="H34" s="453">
        <v>1686</v>
      </c>
      <c r="I34" s="453">
        <f t="shared" si="0"/>
        <v>7</v>
      </c>
      <c r="J34" s="453">
        <f t="shared" si="1"/>
        <v>700</v>
      </c>
      <c r="K34" s="454">
        <f t="shared" si="2"/>
        <v>0.0007</v>
      </c>
      <c r="L34" s="452">
        <v>97991</v>
      </c>
      <c r="M34" s="453">
        <v>97403</v>
      </c>
      <c r="N34" s="453">
        <f>L34-M34</f>
        <v>588</v>
      </c>
      <c r="O34" s="453">
        <f t="shared" si="3"/>
        <v>58800</v>
      </c>
      <c r="P34" s="454">
        <f t="shared" si="4"/>
        <v>0.0588</v>
      </c>
      <c r="Q34" s="184"/>
    </row>
    <row r="35" spans="1:17" ht="15.75" customHeight="1">
      <c r="A35" s="355">
        <v>20</v>
      </c>
      <c r="B35" s="468" t="s">
        <v>33</v>
      </c>
      <c r="C35" s="443">
        <v>4864799</v>
      </c>
      <c r="D35" s="476" t="s">
        <v>13</v>
      </c>
      <c r="E35" s="432" t="s">
        <v>364</v>
      </c>
      <c r="F35" s="443">
        <v>100</v>
      </c>
      <c r="G35" s="452">
        <v>2258</v>
      </c>
      <c r="H35" s="453">
        <v>2182</v>
      </c>
      <c r="I35" s="453">
        <f t="shared" si="0"/>
        <v>76</v>
      </c>
      <c r="J35" s="453">
        <f t="shared" si="1"/>
        <v>7600</v>
      </c>
      <c r="K35" s="454">
        <f t="shared" si="2"/>
        <v>0.0076</v>
      </c>
      <c r="L35" s="452">
        <v>153855</v>
      </c>
      <c r="M35" s="453">
        <v>152003</v>
      </c>
      <c r="N35" s="453">
        <f>L35-M35</f>
        <v>1852</v>
      </c>
      <c r="O35" s="453">
        <f t="shared" si="3"/>
        <v>185200</v>
      </c>
      <c r="P35" s="454">
        <f t="shared" si="4"/>
        <v>0.1852</v>
      </c>
      <c r="Q35" s="184"/>
    </row>
    <row r="36" spans="1:17" ht="15.75" customHeight="1">
      <c r="A36" s="355">
        <v>21</v>
      </c>
      <c r="B36" s="468" t="s">
        <v>34</v>
      </c>
      <c r="C36" s="443">
        <v>4864888</v>
      </c>
      <c r="D36" s="476" t="s">
        <v>13</v>
      </c>
      <c r="E36" s="432" t="s">
        <v>364</v>
      </c>
      <c r="F36" s="443">
        <v>1000</v>
      </c>
      <c r="G36" s="452">
        <v>996250</v>
      </c>
      <c r="H36" s="453">
        <v>996258</v>
      </c>
      <c r="I36" s="453">
        <f t="shared" si="0"/>
        <v>-8</v>
      </c>
      <c r="J36" s="453">
        <f t="shared" si="1"/>
        <v>-8000</v>
      </c>
      <c r="K36" s="454">
        <f t="shared" si="2"/>
        <v>-0.008</v>
      </c>
      <c r="L36" s="452">
        <v>998376</v>
      </c>
      <c r="M36" s="453">
        <v>998553</v>
      </c>
      <c r="N36" s="453">
        <f>L36-M36</f>
        <v>-177</v>
      </c>
      <c r="O36" s="453">
        <f t="shared" si="3"/>
        <v>-177000</v>
      </c>
      <c r="P36" s="454">
        <f t="shared" si="4"/>
        <v>-0.177</v>
      </c>
      <c r="Q36" s="184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22</v>
      </c>
      <c r="B38" s="468" t="s">
        <v>393</v>
      </c>
      <c r="C38" s="443">
        <v>4865057</v>
      </c>
      <c r="D38" s="476" t="s">
        <v>13</v>
      </c>
      <c r="E38" s="432" t="s">
        <v>364</v>
      </c>
      <c r="F38" s="443">
        <v>1000</v>
      </c>
      <c r="G38" s="452">
        <v>655909</v>
      </c>
      <c r="H38" s="453">
        <v>656586</v>
      </c>
      <c r="I38" s="453">
        <f t="shared" si="0"/>
        <v>-677</v>
      </c>
      <c r="J38" s="453">
        <f t="shared" si="1"/>
        <v>-677000</v>
      </c>
      <c r="K38" s="454">
        <f t="shared" si="2"/>
        <v>-0.677</v>
      </c>
      <c r="L38" s="452">
        <v>803389</v>
      </c>
      <c r="M38" s="453">
        <v>803672</v>
      </c>
      <c r="N38" s="453">
        <f>L38-M38</f>
        <v>-283</v>
      </c>
      <c r="O38" s="453">
        <f t="shared" si="3"/>
        <v>-283000</v>
      </c>
      <c r="P38" s="454">
        <f t="shared" si="4"/>
        <v>-0.283</v>
      </c>
      <c r="Q38" s="636"/>
    </row>
    <row r="39" spans="1:17" ht="15.75" customHeight="1">
      <c r="A39" s="355">
        <v>23</v>
      </c>
      <c r="B39" s="468" t="s">
        <v>394</v>
      </c>
      <c r="C39" s="443">
        <v>4865058</v>
      </c>
      <c r="D39" s="476" t="s">
        <v>13</v>
      </c>
      <c r="E39" s="432" t="s">
        <v>364</v>
      </c>
      <c r="F39" s="443">
        <v>1000</v>
      </c>
      <c r="G39" s="452">
        <v>663949</v>
      </c>
      <c r="H39" s="453">
        <v>664088</v>
      </c>
      <c r="I39" s="453">
        <f t="shared" si="0"/>
        <v>-139</v>
      </c>
      <c r="J39" s="453">
        <f t="shared" si="1"/>
        <v>-139000</v>
      </c>
      <c r="K39" s="454">
        <f t="shared" si="2"/>
        <v>-0.139</v>
      </c>
      <c r="L39" s="452">
        <v>834767</v>
      </c>
      <c r="M39" s="453">
        <v>834798</v>
      </c>
      <c r="N39" s="453">
        <f>L39-M39</f>
        <v>-31</v>
      </c>
      <c r="O39" s="453">
        <f t="shared" si="3"/>
        <v>-31000</v>
      </c>
      <c r="P39" s="454">
        <f t="shared" si="4"/>
        <v>-0.031</v>
      </c>
      <c r="Q39" s="636"/>
    </row>
    <row r="40" spans="1:17" ht="15.75" customHeight="1">
      <c r="A40" s="355">
        <v>24</v>
      </c>
      <c r="B40" s="468" t="s">
        <v>36</v>
      </c>
      <c r="C40" s="443">
        <v>4864889</v>
      </c>
      <c r="D40" s="476" t="s">
        <v>13</v>
      </c>
      <c r="E40" s="432" t="s">
        <v>364</v>
      </c>
      <c r="F40" s="443">
        <v>1000</v>
      </c>
      <c r="G40" s="452">
        <v>992474</v>
      </c>
      <c r="H40" s="453">
        <v>992474</v>
      </c>
      <c r="I40" s="453">
        <f t="shared" si="0"/>
        <v>0</v>
      </c>
      <c r="J40" s="453">
        <f t="shared" si="1"/>
        <v>0</v>
      </c>
      <c r="K40" s="454">
        <f t="shared" si="2"/>
        <v>0</v>
      </c>
      <c r="L40" s="452">
        <v>998659</v>
      </c>
      <c r="M40" s="453">
        <v>998654</v>
      </c>
      <c r="N40" s="453">
        <f>L40-M40</f>
        <v>5</v>
      </c>
      <c r="O40" s="453">
        <f t="shared" si="3"/>
        <v>5000</v>
      </c>
      <c r="P40" s="454">
        <f t="shared" si="4"/>
        <v>0.005</v>
      </c>
      <c r="Q40" s="184"/>
    </row>
    <row r="41" spans="1:17" ht="15.75" customHeight="1">
      <c r="A41" s="355">
        <v>25</v>
      </c>
      <c r="B41" s="468" t="s">
        <v>37</v>
      </c>
      <c r="C41" s="443">
        <v>4864800</v>
      </c>
      <c r="D41" s="476" t="s">
        <v>13</v>
      </c>
      <c r="E41" s="432" t="s">
        <v>364</v>
      </c>
      <c r="F41" s="443">
        <v>100</v>
      </c>
      <c r="G41" s="452">
        <v>993005</v>
      </c>
      <c r="H41" s="453">
        <v>993991</v>
      </c>
      <c r="I41" s="453">
        <f t="shared" si="0"/>
        <v>-986</v>
      </c>
      <c r="J41" s="453">
        <f t="shared" si="1"/>
        <v>-98600</v>
      </c>
      <c r="K41" s="454">
        <f t="shared" si="2"/>
        <v>-0.0986</v>
      </c>
      <c r="L41" s="452">
        <v>12093</v>
      </c>
      <c r="M41" s="453">
        <v>12047</v>
      </c>
      <c r="N41" s="453">
        <f>L41-M41</f>
        <v>46</v>
      </c>
      <c r="O41" s="453">
        <f t="shared" si="3"/>
        <v>4600</v>
      </c>
      <c r="P41" s="454">
        <f t="shared" si="4"/>
        <v>0.0046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26</v>
      </c>
      <c r="B43" s="468" t="s">
        <v>39</v>
      </c>
      <c r="C43" s="443">
        <v>4865054</v>
      </c>
      <c r="D43" s="476" t="s">
        <v>13</v>
      </c>
      <c r="E43" s="432" t="s">
        <v>364</v>
      </c>
      <c r="F43" s="443">
        <v>-1000</v>
      </c>
      <c r="G43" s="452">
        <v>5187</v>
      </c>
      <c r="H43" s="453">
        <v>4531</v>
      </c>
      <c r="I43" s="453">
        <f t="shared" si="0"/>
        <v>656</v>
      </c>
      <c r="J43" s="453">
        <f t="shared" si="1"/>
        <v>-656000</v>
      </c>
      <c r="K43" s="454">
        <f t="shared" si="2"/>
        <v>-0.656</v>
      </c>
      <c r="L43" s="452">
        <v>981465</v>
      </c>
      <c r="M43" s="453">
        <v>980550</v>
      </c>
      <c r="N43" s="453">
        <f>L43-M43</f>
        <v>915</v>
      </c>
      <c r="O43" s="453">
        <f t="shared" si="3"/>
        <v>-915000</v>
      </c>
      <c r="P43" s="454">
        <f t="shared" si="4"/>
        <v>-0.915</v>
      </c>
      <c r="Q43" s="184"/>
    </row>
    <row r="44" spans="1:17" ht="15.75" customHeight="1">
      <c r="A44" s="355">
        <v>27</v>
      </c>
      <c r="B44" s="468" t="s">
        <v>17</v>
      </c>
      <c r="C44" s="443">
        <v>4865055</v>
      </c>
      <c r="D44" s="476" t="s">
        <v>13</v>
      </c>
      <c r="E44" s="432" t="s">
        <v>364</v>
      </c>
      <c r="F44" s="443">
        <v>-1000</v>
      </c>
      <c r="G44" s="452">
        <v>996854</v>
      </c>
      <c r="H44" s="453">
        <v>996824</v>
      </c>
      <c r="I44" s="453">
        <f t="shared" si="0"/>
        <v>30</v>
      </c>
      <c r="J44" s="453">
        <f t="shared" si="1"/>
        <v>-30000</v>
      </c>
      <c r="K44" s="454">
        <f t="shared" si="2"/>
        <v>-0.03</v>
      </c>
      <c r="L44" s="452">
        <v>950113</v>
      </c>
      <c r="M44" s="453">
        <v>950461</v>
      </c>
      <c r="N44" s="453">
        <f>L44-M44</f>
        <v>-348</v>
      </c>
      <c r="O44" s="453">
        <f t="shared" si="3"/>
        <v>348000</v>
      </c>
      <c r="P44" s="454">
        <f t="shared" si="4"/>
        <v>0.348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28</v>
      </c>
      <c r="B46" s="468" t="s">
        <v>41</v>
      </c>
      <c r="C46" s="443">
        <v>4865056</v>
      </c>
      <c r="D46" s="476" t="s">
        <v>13</v>
      </c>
      <c r="E46" s="432" t="s">
        <v>364</v>
      </c>
      <c r="F46" s="443">
        <v>-1000</v>
      </c>
      <c r="G46" s="452">
        <v>993960</v>
      </c>
      <c r="H46" s="453">
        <v>994274</v>
      </c>
      <c r="I46" s="453">
        <f t="shared" si="0"/>
        <v>-314</v>
      </c>
      <c r="J46" s="453">
        <f t="shared" si="1"/>
        <v>314000</v>
      </c>
      <c r="K46" s="454">
        <f t="shared" si="2"/>
        <v>0.314</v>
      </c>
      <c r="L46" s="452">
        <v>954967</v>
      </c>
      <c r="M46" s="453">
        <v>957589</v>
      </c>
      <c r="N46" s="453">
        <f>L46-M46</f>
        <v>-2622</v>
      </c>
      <c r="O46" s="453">
        <f t="shared" si="3"/>
        <v>2622000</v>
      </c>
      <c r="P46" s="454">
        <f t="shared" si="4"/>
        <v>2.622</v>
      </c>
      <c r="Q46" s="184"/>
    </row>
    <row r="47" spans="1:17" ht="15.75" customHeight="1">
      <c r="A47" s="355"/>
      <c r="B47" s="470" t="s">
        <v>45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/>
      <c r="B48" s="470" t="s">
        <v>46</v>
      </c>
      <c r="C48" s="443"/>
      <c r="D48" s="476"/>
      <c r="E48" s="432"/>
      <c r="F48" s="443"/>
      <c r="G48" s="452"/>
      <c r="H48" s="453"/>
      <c r="I48" s="453"/>
      <c r="J48" s="453"/>
      <c r="K48" s="454"/>
      <c r="L48" s="452"/>
      <c r="M48" s="453"/>
      <c r="N48" s="453"/>
      <c r="O48" s="453"/>
      <c r="P48" s="454"/>
      <c r="Q48" s="184"/>
    </row>
    <row r="49" spans="1:17" ht="15.75" customHeight="1">
      <c r="A49" s="355"/>
      <c r="B49" s="470" t="s">
        <v>47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>
        <v>29</v>
      </c>
      <c r="B50" s="468" t="s">
        <v>48</v>
      </c>
      <c r="C50" s="443">
        <v>4864843</v>
      </c>
      <c r="D50" s="476" t="s">
        <v>13</v>
      </c>
      <c r="E50" s="432" t="s">
        <v>364</v>
      </c>
      <c r="F50" s="443">
        <v>1000</v>
      </c>
      <c r="G50" s="452">
        <v>483</v>
      </c>
      <c r="H50" s="453">
        <v>435</v>
      </c>
      <c r="I50" s="453">
        <f t="shared" si="0"/>
        <v>48</v>
      </c>
      <c r="J50" s="453">
        <f t="shared" si="1"/>
        <v>48000</v>
      </c>
      <c r="K50" s="454">
        <f t="shared" si="2"/>
        <v>0.048</v>
      </c>
      <c r="L50" s="452">
        <v>13563</v>
      </c>
      <c r="M50" s="453">
        <v>13258</v>
      </c>
      <c r="N50" s="453">
        <f>L50-M50</f>
        <v>305</v>
      </c>
      <c r="O50" s="453">
        <f t="shared" si="3"/>
        <v>305000</v>
      </c>
      <c r="P50" s="454">
        <f t="shared" si="4"/>
        <v>0.305</v>
      </c>
      <c r="Q50" s="184"/>
    </row>
    <row r="51" spans="1:17" ht="15.75" customHeight="1" thickBot="1">
      <c r="A51" s="358">
        <v>30</v>
      </c>
      <c r="B51" s="471" t="s">
        <v>49</v>
      </c>
      <c r="C51" s="426">
        <v>4864844</v>
      </c>
      <c r="D51" s="478" t="s">
        <v>13</v>
      </c>
      <c r="E51" s="433" t="s">
        <v>364</v>
      </c>
      <c r="F51" s="426">
        <v>1000</v>
      </c>
      <c r="G51" s="452">
        <v>998903</v>
      </c>
      <c r="H51" s="458">
        <v>998924</v>
      </c>
      <c r="I51" s="458">
        <f t="shared" si="0"/>
        <v>-21</v>
      </c>
      <c r="J51" s="458">
        <f t="shared" si="1"/>
        <v>-21000</v>
      </c>
      <c r="K51" s="459">
        <f t="shared" si="2"/>
        <v>-0.021</v>
      </c>
      <c r="L51" s="452">
        <v>3267</v>
      </c>
      <c r="M51" s="458">
        <v>3271</v>
      </c>
      <c r="N51" s="458">
        <f>L51-M51</f>
        <v>-4</v>
      </c>
      <c r="O51" s="458">
        <f t="shared" si="3"/>
        <v>-4000</v>
      </c>
      <c r="P51" s="459">
        <f t="shared" si="4"/>
        <v>-0.004</v>
      </c>
      <c r="Q51" s="185"/>
    </row>
    <row r="52" spans="1:17" ht="15.75" customHeight="1" thickTop="1">
      <c r="A52" s="354"/>
      <c r="B52" s="472"/>
      <c r="C52" s="47"/>
      <c r="D52" s="477"/>
      <c r="E52" s="432"/>
      <c r="F52" s="47"/>
      <c r="G52" s="460"/>
      <c r="H52" s="453"/>
      <c r="I52" s="453"/>
      <c r="J52" s="453"/>
      <c r="K52" s="453"/>
      <c r="L52" s="460"/>
      <c r="M52" s="453"/>
      <c r="N52" s="453"/>
      <c r="O52" s="453"/>
      <c r="P52" s="453"/>
      <c r="Q52" s="27"/>
    </row>
    <row r="53" spans="1:17" ht="21.75" customHeight="1" thickBot="1">
      <c r="A53" s="356"/>
      <c r="B53" s="475" t="s">
        <v>329</v>
      </c>
      <c r="C53" s="47"/>
      <c r="D53" s="477"/>
      <c r="E53" s="432"/>
      <c r="F53" s="47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223" t="str">
        <f>Q1</f>
        <v>JANUARY-2011</v>
      </c>
    </row>
    <row r="54" spans="1:17" ht="15.75" customHeight="1" thickTop="1">
      <c r="A54" s="353"/>
      <c r="B54" s="467" t="s">
        <v>50</v>
      </c>
      <c r="C54" s="423"/>
      <c r="D54" s="479"/>
      <c r="E54" s="479"/>
      <c r="F54" s="423"/>
      <c r="G54" s="461"/>
      <c r="H54" s="460"/>
      <c r="I54" s="460"/>
      <c r="J54" s="460"/>
      <c r="K54" s="462"/>
      <c r="L54" s="461"/>
      <c r="M54" s="460"/>
      <c r="N54" s="460"/>
      <c r="O54" s="460"/>
      <c r="P54" s="462"/>
      <c r="Q54" s="183"/>
    </row>
    <row r="55" spans="1:17" ht="15.75" customHeight="1">
      <c r="A55" s="355">
        <v>31</v>
      </c>
      <c r="B55" s="472" t="s">
        <v>87</v>
      </c>
      <c r="C55" s="443">
        <v>4865169</v>
      </c>
      <c r="D55" s="477" t="s">
        <v>13</v>
      </c>
      <c r="E55" s="432" t="s">
        <v>364</v>
      </c>
      <c r="F55" s="443">
        <v>1000</v>
      </c>
      <c r="G55" s="452">
        <v>334</v>
      </c>
      <c r="H55" s="453">
        <v>271</v>
      </c>
      <c r="I55" s="453">
        <f t="shared" si="0"/>
        <v>63</v>
      </c>
      <c r="J55" s="453">
        <f t="shared" si="1"/>
        <v>63000</v>
      </c>
      <c r="K55" s="454">
        <f t="shared" si="2"/>
        <v>0.063</v>
      </c>
      <c r="L55" s="452">
        <v>50694</v>
      </c>
      <c r="M55" s="453">
        <v>50551</v>
      </c>
      <c r="N55" s="453">
        <f>L55-M55</f>
        <v>143</v>
      </c>
      <c r="O55" s="453">
        <f t="shared" si="3"/>
        <v>143000</v>
      </c>
      <c r="P55" s="454">
        <f t="shared" si="4"/>
        <v>0.143</v>
      </c>
      <c r="Q55" s="184"/>
    </row>
    <row r="56" spans="1:17" ht="15.75" customHeight="1">
      <c r="A56" s="355"/>
      <c r="B56" s="469" t="s">
        <v>326</v>
      </c>
      <c r="C56" s="443"/>
      <c r="D56" s="477"/>
      <c r="E56" s="432"/>
      <c r="F56" s="443"/>
      <c r="G56" s="455"/>
      <c r="H56" s="456"/>
      <c r="I56" s="453"/>
      <c r="J56" s="453"/>
      <c r="K56" s="454"/>
      <c r="L56" s="455"/>
      <c r="M56" s="453"/>
      <c r="N56" s="453"/>
      <c r="O56" s="453"/>
      <c r="P56" s="454"/>
      <c r="Q56" s="184"/>
    </row>
    <row r="57" spans="1:17" ht="15.75" customHeight="1">
      <c r="A57" s="355">
        <v>32</v>
      </c>
      <c r="B57" s="468" t="s">
        <v>325</v>
      </c>
      <c r="C57" s="443">
        <v>4864824</v>
      </c>
      <c r="D57" s="477" t="s">
        <v>13</v>
      </c>
      <c r="E57" s="432" t="s">
        <v>364</v>
      </c>
      <c r="F57" s="443">
        <v>100</v>
      </c>
      <c r="G57" s="452">
        <v>7819</v>
      </c>
      <c r="H57" s="453">
        <v>7819</v>
      </c>
      <c r="I57" s="453">
        <f t="shared" si="0"/>
        <v>0</v>
      </c>
      <c r="J57" s="453">
        <f t="shared" si="1"/>
        <v>0</v>
      </c>
      <c r="K57" s="454">
        <f t="shared" si="2"/>
        <v>0</v>
      </c>
      <c r="L57" s="452">
        <v>44170</v>
      </c>
      <c r="M57" s="453">
        <v>44170</v>
      </c>
      <c r="N57" s="453">
        <f>L57-M57</f>
        <v>0</v>
      </c>
      <c r="O57" s="453">
        <f t="shared" si="3"/>
        <v>0</v>
      </c>
      <c r="P57" s="454">
        <f t="shared" si="4"/>
        <v>0</v>
      </c>
      <c r="Q57" s="184"/>
    </row>
    <row r="58" spans="1:17" ht="15.75" customHeight="1">
      <c r="A58" s="355"/>
      <c r="B58" s="468"/>
      <c r="C58" s="443"/>
      <c r="D58" s="476"/>
      <c r="E58" s="432"/>
      <c r="F58" s="443"/>
      <c r="G58" s="452"/>
      <c r="H58" s="453"/>
      <c r="I58" s="453"/>
      <c r="J58" s="453"/>
      <c r="K58" s="454"/>
      <c r="L58" s="452"/>
      <c r="M58" s="453"/>
      <c r="N58" s="453"/>
      <c r="O58" s="453"/>
      <c r="P58" s="454"/>
      <c r="Q58" s="184"/>
    </row>
    <row r="59" spans="1:17" ht="15.75" customHeight="1">
      <c r="A59" s="355"/>
      <c r="B59" s="385" t="s">
        <v>56</v>
      </c>
      <c r="C59" s="445"/>
      <c r="D59" s="480"/>
      <c r="E59" s="480"/>
      <c r="F59" s="445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>
        <v>33</v>
      </c>
      <c r="B60" s="473" t="s">
        <v>57</v>
      </c>
      <c r="C60" s="445">
        <v>4865090</v>
      </c>
      <c r="D60" s="481" t="s">
        <v>13</v>
      </c>
      <c r="E60" s="432" t="s">
        <v>364</v>
      </c>
      <c r="F60" s="445">
        <v>100</v>
      </c>
      <c r="G60" s="452">
        <v>6042</v>
      </c>
      <c r="H60" s="453">
        <v>6062</v>
      </c>
      <c r="I60" s="453">
        <f>G60-H60</f>
        <v>-20</v>
      </c>
      <c r="J60" s="453">
        <f>$F60*I60</f>
        <v>-2000</v>
      </c>
      <c r="K60" s="454">
        <f>J60/1000000</f>
        <v>-0.002</v>
      </c>
      <c r="L60" s="452">
        <v>7171</v>
      </c>
      <c r="M60" s="453">
        <v>6952</v>
      </c>
      <c r="N60" s="453">
        <f>L60-M60</f>
        <v>219</v>
      </c>
      <c r="O60" s="453">
        <f>$F60*N60</f>
        <v>21900</v>
      </c>
      <c r="P60" s="454">
        <f>O60/1000000</f>
        <v>0.0219</v>
      </c>
      <c r="Q60" s="560"/>
    </row>
    <row r="61" spans="1:17" ht="15.75" customHeight="1">
      <c r="A61" s="355">
        <v>34</v>
      </c>
      <c r="B61" s="473" t="s">
        <v>58</v>
      </c>
      <c r="C61" s="445">
        <v>4902519</v>
      </c>
      <c r="D61" s="481" t="s">
        <v>13</v>
      </c>
      <c r="E61" s="432" t="s">
        <v>364</v>
      </c>
      <c r="F61" s="445">
        <v>100</v>
      </c>
      <c r="G61" s="452">
        <v>8159</v>
      </c>
      <c r="H61" s="453">
        <v>8104</v>
      </c>
      <c r="I61" s="453">
        <f>G61-H61</f>
        <v>55</v>
      </c>
      <c r="J61" s="453">
        <f>$F61*I61</f>
        <v>5500</v>
      </c>
      <c r="K61" s="454">
        <f>J61/1000000</f>
        <v>0.0055</v>
      </c>
      <c r="L61" s="452">
        <v>25513</v>
      </c>
      <c r="M61" s="453">
        <v>25080</v>
      </c>
      <c r="N61" s="453">
        <f>L61-M61</f>
        <v>433</v>
      </c>
      <c r="O61" s="453">
        <f>$F61*N61</f>
        <v>43300</v>
      </c>
      <c r="P61" s="454">
        <f>O61/1000000</f>
        <v>0.0433</v>
      </c>
      <c r="Q61" s="184"/>
    </row>
    <row r="62" spans="1:17" ht="15.75" customHeight="1">
      <c r="A62" s="355">
        <v>35</v>
      </c>
      <c r="B62" s="473" t="s">
        <v>59</v>
      </c>
      <c r="C62" s="445">
        <v>4902520</v>
      </c>
      <c r="D62" s="481" t="s">
        <v>13</v>
      </c>
      <c r="E62" s="432" t="s">
        <v>364</v>
      </c>
      <c r="F62" s="445">
        <v>100</v>
      </c>
      <c r="G62" s="452">
        <v>13437</v>
      </c>
      <c r="H62" s="453">
        <v>13384</v>
      </c>
      <c r="I62" s="453">
        <f>G62-H62</f>
        <v>53</v>
      </c>
      <c r="J62" s="453">
        <f>$F62*I62</f>
        <v>5300</v>
      </c>
      <c r="K62" s="454">
        <f>J62/1000000</f>
        <v>0.0053</v>
      </c>
      <c r="L62" s="452">
        <v>34218</v>
      </c>
      <c r="M62" s="453">
        <v>33483</v>
      </c>
      <c r="N62" s="453">
        <f>L62-M62</f>
        <v>735</v>
      </c>
      <c r="O62" s="453">
        <f>$F62*N62</f>
        <v>73500</v>
      </c>
      <c r="P62" s="454">
        <f>O62/1000000</f>
        <v>0.0735</v>
      </c>
      <c r="Q62" s="184"/>
    </row>
    <row r="63" spans="1:17" ht="15.75" customHeight="1">
      <c r="A63" s="355"/>
      <c r="B63" s="385" t="s">
        <v>60</v>
      </c>
      <c r="C63" s="445"/>
      <c r="D63" s="480"/>
      <c r="E63" s="480"/>
      <c r="F63" s="445"/>
      <c r="G63" s="452"/>
      <c r="H63" s="453"/>
      <c r="I63" s="453"/>
      <c r="J63" s="453"/>
      <c r="K63" s="454"/>
      <c r="L63" s="452"/>
      <c r="M63" s="453"/>
      <c r="N63" s="453"/>
      <c r="O63" s="453"/>
      <c r="P63" s="454"/>
      <c r="Q63" s="184"/>
    </row>
    <row r="64" spans="1:17" ht="15.75" customHeight="1">
      <c r="A64" s="355">
        <v>36</v>
      </c>
      <c r="B64" s="473" t="s">
        <v>61</v>
      </c>
      <c r="C64" s="445">
        <v>4902521</v>
      </c>
      <c r="D64" s="481" t="s">
        <v>13</v>
      </c>
      <c r="E64" s="432" t="s">
        <v>364</v>
      </c>
      <c r="F64" s="445">
        <v>100</v>
      </c>
      <c r="G64" s="452">
        <v>27940</v>
      </c>
      <c r="H64" s="453">
        <v>27694</v>
      </c>
      <c r="I64" s="453">
        <f aca="true" t="shared" si="5" ref="I64:I70">G64-H64</f>
        <v>246</v>
      </c>
      <c r="J64" s="453">
        <f aca="true" t="shared" si="6" ref="J64:J70">$F64*I64</f>
        <v>24600</v>
      </c>
      <c r="K64" s="454">
        <f aca="true" t="shared" si="7" ref="K64:K70">J64/1000000</f>
        <v>0.0246</v>
      </c>
      <c r="L64" s="452">
        <v>8523</v>
      </c>
      <c r="M64" s="453">
        <v>8522</v>
      </c>
      <c r="N64" s="453">
        <f aca="true" t="shared" si="8" ref="N64:N70">L64-M64</f>
        <v>1</v>
      </c>
      <c r="O64" s="453">
        <f aca="true" t="shared" si="9" ref="O64:O70">$F64*N64</f>
        <v>100</v>
      </c>
      <c r="P64" s="454">
        <f aca="true" t="shared" si="10" ref="P64:P70">O64/1000000</f>
        <v>0.0001</v>
      </c>
      <c r="Q64" s="184"/>
    </row>
    <row r="65" spans="1:17" ht="15.75" customHeight="1">
      <c r="A65" s="355">
        <v>37</v>
      </c>
      <c r="B65" s="473" t="s">
        <v>62</v>
      </c>
      <c r="C65" s="445">
        <v>4902522</v>
      </c>
      <c r="D65" s="481" t="s">
        <v>13</v>
      </c>
      <c r="E65" s="432" t="s">
        <v>364</v>
      </c>
      <c r="F65" s="445">
        <v>100</v>
      </c>
      <c r="G65" s="452">
        <v>840</v>
      </c>
      <c r="H65" s="453">
        <v>840</v>
      </c>
      <c r="I65" s="453">
        <f t="shared" si="5"/>
        <v>0</v>
      </c>
      <c r="J65" s="453">
        <f t="shared" si="6"/>
        <v>0</v>
      </c>
      <c r="K65" s="454">
        <f t="shared" si="7"/>
        <v>0</v>
      </c>
      <c r="L65" s="452">
        <v>185</v>
      </c>
      <c r="M65" s="453">
        <v>185</v>
      </c>
      <c r="N65" s="453">
        <f t="shared" si="8"/>
        <v>0</v>
      </c>
      <c r="O65" s="453">
        <f t="shared" si="9"/>
        <v>0</v>
      </c>
      <c r="P65" s="454">
        <f t="shared" si="10"/>
        <v>0</v>
      </c>
      <c r="Q65" s="184"/>
    </row>
    <row r="66" spans="1:17" ht="15.75" customHeight="1">
      <c r="A66" s="355">
        <v>38</v>
      </c>
      <c r="B66" s="473" t="s">
        <v>63</v>
      </c>
      <c r="C66" s="445">
        <v>4902523</v>
      </c>
      <c r="D66" s="481" t="s">
        <v>13</v>
      </c>
      <c r="E66" s="432" t="s">
        <v>364</v>
      </c>
      <c r="F66" s="445">
        <v>100</v>
      </c>
      <c r="G66" s="452">
        <v>999815</v>
      </c>
      <c r="H66" s="453">
        <v>999815</v>
      </c>
      <c r="I66" s="453">
        <f t="shared" si="5"/>
        <v>0</v>
      </c>
      <c r="J66" s="453">
        <f t="shared" si="6"/>
        <v>0</v>
      </c>
      <c r="K66" s="454">
        <f t="shared" si="7"/>
        <v>0</v>
      </c>
      <c r="L66" s="452">
        <v>999943</v>
      </c>
      <c r="M66" s="453">
        <v>999943</v>
      </c>
      <c r="N66" s="453">
        <f t="shared" si="8"/>
        <v>0</v>
      </c>
      <c r="O66" s="453">
        <f t="shared" si="9"/>
        <v>0</v>
      </c>
      <c r="P66" s="454">
        <f t="shared" si="10"/>
        <v>0</v>
      </c>
      <c r="Q66" s="184"/>
    </row>
    <row r="67" spans="1:17" ht="15.75" customHeight="1">
      <c r="A67" s="355">
        <v>39</v>
      </c>
      <c r="B67" s="473" t="s">
        <v>64</v>
      </c>
      <c r="C67" s="445">
        <v>4902524</v>
      </c>
      <c r="D67" s="481" t="s">
        <v>13</v>
      </c>
      <c r="E67" s="432" t="s">
        <v>364</v>
      </c>
      <c r="F67" s="445">
        <v>100</v>
      </c>
      <c r="G67" s="452">
        <v>0</v>
      </c>
      <c r="H67" s="453">
        <v>0</v>
      </c>
      <c r="I67" s="453">
        <f t="shared" si="5"/>
        <v>0</v>
      </c>
      <c r="J67" s="453">
        <f t="shared" si="6"/>
        <v>0</v>
      </c>
      <c r="K67" s="454">
        <f t="shared" si="7"/>
        <v>0</v>
      </c>
      <c r="L67" s="452">
        <v>0</v>
      </c>
      <c r="M67" s="453">
        <v>0</v>
      </c>
      <c r="N67" s="453">
        <f t="shared" si="8"/>
        <v>0</v>
      </c>
      <c r="O67" s="453">
        <f t="shared" si="9"/>
        <v>0</v>
      </c>
      <c r="P67" s="454">
        <f t="shared" si="10"/>
        <v>0</v>
      </c>
      <c r="Q67" s="184"/>
    </row>
    <row r="68" spans="1:17" ht="15.75" customHeight="1">
      <c r="A68" s="355">
        <v>40</v>
      </c>
      <c r="B68" s="473" t="s">
        <v>65</v>
      </c>
      <c r="C68" s="445">
        <v>4902525</v>
      </c>
      <c r="D68" s="481" t="s">
        <v>13</v>
      </c>
      <c r="E68" s="432" t="s">
        <v>364</v>
      </c>
      <c r="F68" s="445">
        <v>100</v>
      </c>
      <c r="G68" s="452">
        <v>0</v>
      </c>
      <c r="H68" s="453">
        <v>0</v>
      </c>
      <c r="I68" s="453">
        <f t="shared" si="5"/>
        <v>0</v>
      </c>
      <c r="J68" s="453">
        <f t="shared" si="6"/>
        <v>0</v>
      </c>
      <c r="K68" s="454">
        <f t="shared" si="7"/>
        <v>0</v>
      </c>
      <c r="L68" s="452">
        <v>0</v>
      </c>
      <c r="M68" s="453">
        <v>0</v>
      </c>
      <c r="N68" s="453">
        <f t="shared" si="8"/>
        <v>0</v>
      </c>
      <c r="O68" s="453">
        <f t="shared" si="9"/>
        <v>0</v>
      </c>
      <c r="P68" s="454">
        <f t="shared" si="10"/>
        <v>0</v>
      </c>
      <c r="Q68" s="184"/>
    </row>
    <row r="69" spans="1:17" ht="15.75" customHeight="1">
      <c r="A69" s="355">
        <v>41</v>
      </c>
      <c r="B69" s="473" t="s">
        <v>66</v>
      </c>
      <c r="C69" s="445">
        <v>4902526</v>
      </c>
      <c r="D69" s="481" t="s">
        <v>13</v>
      </c>
      <c r="E69" s="432" t="s">
        <v>364</v>
      </c>
      <c r="F69" s="445">
        <v>100</v>
      </c>
      <c r="G69" s="452">
        <v>12335</v>
      </c>
      <c r="H69" s="453">
        <v>11650</v>
      </c>
      <c r="I69" s="453">
        <f t="shared" si="5"/>
        <v>685</v>
      </c>
      <c r="J69" s="453">
        <f t="shared" si="6"/>
        <v>68500</v>
      </c>
      <c r="K69" s="454">
        <f t="shared" si="7"/>
        <v>0.0685</v>
      </c>
      <c r="L69" s="452">
        <v>8340</v>
      </c>
      <c r="M69" s="453">
        <v>8319</v>
      </c>
      <c r="N69" s="453">
        <f t="shared" si="8"/>
        <v>21</v>
      </c>
      <c r="O69" s="453">
        <f t="shared" si="9"/>
        <v>2100</v>
      </c>
      <c r="P69" s="454">
        <f t="shared" si="10"/>
        <v>0.0021</v>
      </c>
      <c r="Q69" s="184"/>
    </row>
    <row r="70" spans="1:17" ht="15.75" customHeight="1">
      <c r="A70" s="355">
        <v>42</v>
      </c>
      <c r="B70" s="473" t="s">
        <v>67</v>
      </c>
      <c r="C70" s="445">
        <v>4902527</v>
      </c>
      <c r="D70" s="481" t="s">
        <v>13</v>
      </c>
      <c r="E70" s="432" t="s">
        <v>364</v>
      </c>
      <c r="F70" s="445">
        <v>100</v>
      </c>
      <c r="G70" s="452">
        <v>997753</v>
      </c>
      <c r="H70" s="453">
        <v>997781</v>
      </c>
      <c r="I70" s="453">
        <f t="shared" si="5"/>
        <v>-28</v>
      </c>
      <c r="J70" s="453">
        <f t="shared" si="6"/>
        <v>-2800</v>
      </c>
      <c r="K70" s="454">
        <f t="shared" si="7"/>
        <v>-0.0028</v>
      </c>
      <c r="L70" s="452">
        <v>999974</v>
      </c>
      <c r="M70" s="453">
        <v>999973</v>
      </c>
      <c r="N70" s="453">
        <f t="shared" si="8"/>
        <v>1</v>
      </c>
      <c r="O70" s="453">
        <f t="shared" si="9"/>
        <v>100</v>
      </c>
      <c r="P70" s="454">
        <f t="shared" si="10"/>
        <v>0.0001</v>
      </c>
      <c r="Q70" s="184"/>
    </row>
    <row r="71" spans="1:17" ht="15.75" customHeight="1">
      <c r="A71" s="355"/>
      <c r="B71" s="385" t="s">
        <v>68</v>
      </c>
      <c r="C71" s="445"/>
      <c r="D71" s="480"/>
      <c r="E71" s="480"/>
      <c r="F71" s="445"/>
      <c r="G71" s="452"/>
      <c r="H71" s="453"/>
      <c r="I71" s="453"/>
      <c r="J71" s="453"/>
      <c r="K71" s="454"/>
      <c r="L71" s="452"/>
      <c r="M71" s="453"/>
      <c r="N71" s="453"/>
      <c r="O71" s="453"/>
      <c r="P71" s="454"/>
      <c r="Q71" s="184"/>
    </row>
    <row r="72" spans="1:17" ht="15.75" customHeight="1">
      <c r="A72" s="355">
        <v>43</v>
      </c>
      <c r="B72" s="473" t="s">
        <v>69</v>
      </c>
      <c r="C72" s="445">
        <v>4902529</v>
      </c>
      <c r="D72" s="481" t="s">
        <v>13</v>
      </c>
      <c r="E72" s="432" t="s">
        <v>364</v>
      </c>
      <c r="F72" s="445">
        <v>500</v>
      </c>
      <c r="G72" s="452">
        <v>3354</v>
      </c>
      <c r="H72" s="453">
        <v>3276</v>
      </c>
      <c r="I72" s="453">
        <f>G72-H72</f>
        <v>78</v>
      </c>
      <c r="J72" s="453">
        <f>$F72*I72</f>
        <v>39000</v>
      </c>
      <c r="K72" s="454">
        <f>J72/1000000</f>
        <v>0.039</v>
      </c>
      <c r="L72" s="452">
        <v>26141</v>
      </c>
      <c r="M72" s="453">
        <v>25935</v>
      </c>
      <c r="N72" s="453">
        <f>L72-M72</f>
        <v>206</v>
      </c>
      <c r="O72" s="453">
        <f>$F72*N72</f>
        <v>103000</v>
      </c>
      <c r="P72" s="454">
        <f>O72/1000000</f>
        <v>0.103</v>
      </c>
      <c r="Q72" s="184"/>
    </row>
    <row r="73" spans="1:17" ht="15.75" customHeight="1">
      <c r="A73" s="355">
        <v>44</v>
      </c>
      <c r="B73" s="473" t="s">
        <v>70</v>
      </c>
      <c r="C73" s="445">
        <v>4902530</v>
      </c>
      <c r="D73" s="481" t="s">
        <v>13</v>
      </c>
      <c r="E73" s="432" t="s">
        <v>364</v>
      </c>
      <c r="F73" s="445">
        <v>500</v>
      </c>
      <c r="G73" s="452">
        <v>3089</v>
      </c>
      <c r="H73" s="453">
        <v>3042</v>
      </c>
      <c r="I73" s="453">
        <f>G73-H73</f>
        <v>47</v>
      </c>
      <c r="J73" s="453">
        <f>$F73*I73</f>
        <v>23500</v>
      </c>
      <c r="K73" s="454">
        <f>J73/1000000</f>
        <v>0.0235</v>
      </c>
      <c r="L73" s="452">
        <v>17777</v>
      </c>
      <c r="M73" s="453">
        <v>17672</v>
      </c>
      <c r="N73" s="453">
        <f>L73-M73</f>
        <v>105</v>
      </c>
      <c r="O73" s="453">
        <f>$F73*N73</f>
        <v>52500</v>
      </c>
      <c r="P73" s="454">
        <f>O73/1000000</f>
        <v>0.0525</v>
      </c>
      <c r="Q73" s="184"/>
    </row>
    <row r="74" spans="1:17" ht="15.75" customHeight="1">
      <c r="A74" s="355">
        <v>45</v>
      </c>
      <c r="B74" s="473" t="s">
        <v>71</v>
      </c>
      <c r="C74" s="445">
        <v>4902531</v>
      </c>
      <c r="D74" s="481" t="s">
        <v>13</v>
      </c>
      <c r="E74" s="432" t="s">
        <v>364</v>
      </c>
      <c r="F74" s="445">
        <v>500</v>
      </c>
      <c r="G74" s="452">
        <v>3133</v>
      </c>
      <c r="H74" s="453">
        <v>3068</v>
      </c>
      <c r="I74" s="453">
        <f>G74-H74</f>
        <v>65</v>
      </c>
      <c r="J74" s="453">
        <f>$F74*I74</f>
        <v>32500</v>
      </c>
      <c r="K74" s="454">
        <f>J74/1000000</f>
        <v>0.0325</v>
      </c>
      <c r="L74" s="452">
        <v>12025</v>
      </c>
      <c r="M74" s="453">
        <v>11974</v>
      </c>
      <c r="N74" s="453">
        <f>L74-M74</f>
        <v>51</v>
      </c>
      <c r="O74" s="453">
        <f>$F74*N74</f>
        <v>25500</v>
      </c>
      <c r="P74" s="454">
        <f>O74/1000000</f>
        <v>0.0255</v>
      </c>
      <c r="Q74" s="184"/>
    </row>
    <row r="75" spans="1:17" ht="15.75" customHeight="1">
      <c r="A75" s="355">
        <v>46</v>
      </c>
      <c r="B75" s="473" t="s">
        <v>72</v>
      </c>
      <c r="C75" s="445">
        <v>4902532</v>
      </c>
      <c r="D75" s="481" t="s">
        <v>13</v>
      </c>
      <c r="E75" s="432" t="s">
        <v>364</v>
      </c>
      <c r="F75" s="445">
        <v>500</v>
      </c>
      <c r="G75" s="452">
        <v>3119</v>
      </c>
      <c r="H75" s="453">
        <v>3075</v>
      </c>
      <c r="I75" s="453">
        <f>G75-H75</f>
        <v>44</v>
      </c>
      <c r="J75" s="453">
        <f>$F75*I75</f>
        <v>22000</v>
      </c>
      <c r="K75" s="454">
        <f>J75/1000000</f>
        <v>0.022</v>
      </c>
      <c r="L75" s="452">
        <v>13702</v>
      </c>
      <c r="M75" s="453">
        <v>13632</v>
      </c>
      <c r="N75" s="453">
        <f>L75-M75</f>
        <v>70</v>
      </c>
      <c r="O75" s="453">
        <f>$F75*N75</f>
        <v>35000</v>
      </c>
      <c r="P75" s="454">
        <f>O75/1000000</f>
        <v>0.035</v>
      </c>
      <c r="Q75" s="184"/>
    </row>
    <row r="76" spans="1:17" ht="15.75" customHeight="1">
      <c r="A76" s="355"/>
      <c r="B76" s="385" t="s">
        <v>74</v>
      </c>
      <c r="C76" s="445"/>
      <c r="D76" s="480"/>
      <c r="E76" s="480"/>
      <c r="F76" s="445"/>
      <c r="G76" s="452"/>
      <c r="H76" s="453"/>
      <c r="I76" s="453"/>
      <c r="J76" s="453"/>
      <c r="K76" s="454"/>
      <c r="L76" s="452"/>
      <c r="M76" s="453"/>
      <c r="N76" s="453"/>
      <c r="O76" s="453"/>
      <c r="P76" s="454"/>
      <c r="Q76" s="184"/>
    </row>
    <row r="77" spans="1:17" ht="15.75" customHeight="1">
      <c r="A77" s="355">
        <v>47</v>
      </c>
      <c r="B77" s="473" t="s">
        <v>67</v>
      </c>
      <c r="C77" s="445">
        <v>4902535</v>
      </c>
      <c r="D77" s="481" t="s">
        <v>13</v>
      </c>
      <c r="E77" s="432" t="s">
        <v>364</v>
      </c>
      <c r="F77" s="445">
        <v>100</v>
      </c>
      <c r="G77" s="452">
        <v>999512</v>
      </c>
      <c r="H77" s="453">
        <v>999490</v>
      </c>
      <c r="I77" s="453">
        <f aca="true" t="shared" si="11" ref="I77:I82">G77-H77</f>
        <v>22</v>
      </c>
      <c r="J77" s="453">
        <f aca="true" t="shared" si="12" ref="J77:J82">$F77*I77</f>
        <v>2200</v>
      </c>
      <c r="K77" s="454">
        <f aca="true" t="shared" si="13" ref="K77:K82">J77/1000000</f>
        <v>0.0022</v>
      </c>
      <c r="L77" s="452">
        <v>4719</v>
      </c>
      <c r="M77" s="453">
        <v>4685</v>
      </c>
      <c r="N77" s="453">
        <f aca="true" t="shared" si="14" ref="N77:N82">L77-M77</f>
        <v>34</v>
      </c>
      <c r="O77" s="453">
        <f aca="true" t="shared" si="15" ref="O77:O82">$F77*N77</f>
        <v>3400</v>
      </c>
      <c r="P77" s="454">
        <f aca="true" t="shared" si="16" ref="P77:P82">O77/1000000</f>
        <v>0.0034</v>
      </c>
      <c r="Q77" s="184"/>
    </row>
    <row r="78" spans="1:17" ht="15.75" customHeight="1">
      <c r="A78" s="355">
        <v>48</v>
      </c>
      <c r="B78" s="473" t="s">
        <v>75</v>
      </c>
      <c r="C78" s="445">
        <v>4902536</v>
      </c>
      <c r="D78" s="481" t="s">
        <v>13</v>
      </c>
      <c r="E78" s="432" t="s">
        <v>364</v>
      </c>
      <c r="F78" s="445">
        <v>100</v>
      </c>
      <c r="G78" s="452">
        <v>1473</v>
      </c>
      <c r="H78" s="453">
        <v>1221</v>
      </c>
      <c r="I78" s="453">
        <f t="shared" si="11"/>
        <v>252</v>
      </c>
      <c r="J78" s="453">
        <f t="shared" si="12"/>
        <v>25200</v>
      </c>
      <c r="K78" s="454">
        <f t="shared" si="13"/>
        <v>0.0252</v>
      </c>
      <c r="L78" s="452">
        <v>11514</v>
      </c>
      <c r="M78" s="453">
        <v>11423</v>
      </c>
      <c r="N78" s="453">
        <f t="shared" si="14"/>
        <v>91</v>
      </c>
      <c r="O78" s="453">
        <f t="shared" si="15"/>
        <v>9100</v>
      </c>
      <c r="P78" s="454">
        <f t="shared" si="16"/>
        <v>0.0091</v>
      </c>
      <c r="Q78" s="184"/>
    </row>
    <row r="79" spans="1:17" ht="15.75" customHeight="1">
      <c r="A79" s="355">
        <v>49</v>
      </c>
      <c r="B79" s="473" t="s">
        <v>88</v>
      </c>
      <c r="C79" s="445">
        <v>4902537</v>
      </c>
      <c r="D79" s="481" t="s">
        <v>13</v>
      </c>
      <c r="E79" s="432" t="s">
        <v>364</v>
      </c>
      <c r="F79" s="445">
        <v>100</v>
      </c>
      <c r="G79" s="452">
        <v>3796</v>
      </c>
      <c r="H79" s="453">
        <v>3546</v>
      </c>
      <c r="I79" s="453">
        <f t="shared" si="11"/>
        <v>250</v>
      </c>
      <c r="J79" s="453">
        <f t="shared" si="12"/>
        <v>25000</v>
      </c>
      <c r="K79" s="454">
        <f t="shared" si="13"/>
        <v>0.025</v>
      </c>
      <c r="L79" s="452">
        <v>44113</v>
      </c>
      <c r="M79" s="453">
        <v>43904</v>
      </c>
      <c r="N79" s="453">
        <f t="shared" si="14"/>
        <v>209</v>
      </c>
      <c r="O79" s="453">
        <f t="shared" si="15"/>
        <v>20900</v>
      </c>
      <c r="P79" s="454">
        <f t="shared" si="16"/>
        <v>0.0209</v>
      </c>
      <c r="Q79" s="184"/>
    </row>
    <row r="80" spans="1:17" ht="15.75" customHeight="1">
      <c r="A80" s="355">
        <v>50</v>
      </c>
      <c r="B80" s="473" t="s">
        <v>76</v>
      </c>
      <c r="C80" s="445">
        <v>4902538</v>
      </c>
      <c r="D80" s="481" t="s">
        <v>13</v>
      </c>
      <c r="E80" s="432" t="s">
        <v>364</v>
      </c>
      <c r="F80" s="445">
        <v>100</v>
      </c>
      <c r="G80" s="452">
        <v>6908</v>
      </c>
      <c r="H80" s="453">
        <v>6280</v>
      </c>
      <c r="I80" s="453">
        <f t="shared" si="11"/>
        <v>628</v>
      </c>
      <c r="J80" s="453">
        <f t="shared" si="12"/>
        <v>62800</v>
      </c>
      <c r="K80" s="454">
        <f t="shared" si="13"/>
        <v>0.0628</v>
      </c>
      <c r="L80" s="452">
        <v>18990</v>
      </c>
      <c r="M80" s="453">
        <v>18830</v>
      </c>
      <c r="N80" s="453">
        <f t="shared" si="14"/>
        <v>160</v>
      </c>
      <c r="O80" s="453">
        <f t="shared" si="15"/>
        <v>16000</v>
      </c>
      <c r="P80" s="454">
        <f t="shared" si="16"/>
        <v>0.016</v>
      </c>
      <c r="Q80" s="184"/>
    </row>
    <row r="81" spans="1:17" ht="15.75" customHeight="1">
      <c r="A81" s="355">
        <v>51</v>
      </c>
      <c r="B81" s="473" t="s">
        <v>77</v>
      </c>
      <c r="C81" s="445">
        <v>4902539</v>
      </c>
      <c r="D81" s="481" t="s">
        <v>13</v>
      </c>
      <c r="E81" s="432" t="s">
        <v>364</v>
      </c>
      <c r="F81" s="445">
        <v>100</v>
      </c>
      <c r="G81" s="452">
        <v>999829</v>
      </c>
      <c r="H81" s="453">
        <v>999862</v>
      </c>
      <c r="I81" s="453">
        <f t="shared" si="11"/>
        <v>-33</v>
      </c>
      <c r="J81" s="453">
        <f t="shared" si="12"/>
        <v>-3300</v>
      </c>
      <c r="K81" s="454">
        <f t="shared" si="13"/>
        <v>-0.0033</v>
      </c>
      <c r="L81" s="452">
        <v>284</v>
      </c>
      <c r="M81" s="453">
        <v>279</v>
      </c>
      <c r="N81" s="453">
        <f t="shared" si="14"/>
        <v>5</v>
      </c>
      <c r="O81" s="453">
        <f t="shared" si="15"/>
        <v>500</v>
      </c>
      <c r="P81" s="454">
        <f t="shared" si="16"/>
        <v>0.0005</v>
      </c>
      <c r="Q81" s="184"/>
    </row>
    <row r="82" spans="1:17" ht="15.75" customHeight="1">
      <c r="A82" s="355">
        <v>52</v>
      </c>
      <c r="B82" s="473" t="s">
        <v>63</v>
      </c>
      <c r="C82" s="445">
        <v>4902540</v>
      </c>
      <c r="D82" s="481" t="s">
        <v>13</v>
      </c>
      <c r="E82" s="432" t="s">
        <v>364</v>
      </c>
      <c r="F82" s="445">
        <v>100</v>
      </c>
      <c r="G82" s="452">
        <v>15</v>
      </c>
      <c r="H82" s="453">
        <v>15</v>
      </c>
      <c r="I82" s="453">
        <f t="shared" si="11"/>
        <v>0</v>
      </c>
      <c r="J82" s="453">
        <f t="shared" si="12"/>
        <v>0</v>
      </c>
      <c r="K82" s="454">
        <f t="shared" si="13"/>
        <v>0</v>
      </c>
      <c r="L82" s="452">
        <v>13398</v>
      </c>
      <c r="M82" s="453">
        <v>13398</v>
      </c>
      <c r="N82" s="453">
        <f t="shared" si="14"/>
        <v>0</v>
      </c>
      <c r="O82" s="453">
        <f t="shared" si="15"/>
        <v>0</v>
      </c>
      <c r="P82" s="454">
        <f t="shared" si="16"/>
        <v>0</v>
      </c>
      <c r="Q82" s="184"/>
    </row>
    <row r="83" spans="1:17" ht="15.75" customHeight="1">
      <c r="A83" s="355"/>
      <c r="B83" s="473"/>
      <c r="C83" s="445"/>
      <c r="D83" s="481"/>
      <c r="E83" s="481"/>
      <c r="F83" s="445"/>
      <c r="G83" s="452"/>
      <c r="H83" s="453"/>
      <c r="I83" s="453"/>
      <c r="J83" s="453"/>
      <c r="K83" s="454"/>
      <c r="L83" s="452"/>
      <c r="M83" s="453"/>
      <c r="N83" s="453"/>
      <c r="O83" s="453"/>
      <c r="P83" s="454"/>
      <c r="Q83" s="184"/>
    </row>
    <row r="84" spans="1:17" ht="15.75" customHeight="1">
      <c r="A84" s="355"/>
      <c r="B84" s="385" t="s">
        <v>78</v>
      </c>
      <c r="C84" s="445"/>
      <c r="D84" s="480"/>
      <c r="E84" s="480"/>
      <c r="F84" s="445"/>
      <c r="G84" s="452"/>
      <c r="H84" s="453"/>
      <c r="I84" s="453"/>
      <c r="J84" s="453"/>
      <c r="K84" s="454"/>
      <c r="L84" s="452"/>
      <c r="M84" s="453"/>
      <c r="N84" s="453"/>
      <c r="O84" s="453"/>
      <c r="P84" s="454"/>
      <c r="Q84" s="184"/>
    </row>
    <row r="85" spans="1:17" ht="15.75" customHeight="1">
      <c r="A85" s="355">
        <v>53</v>
      </c>
      <c r="B85" s="473" t="s">
        <v>79</v>
      </c>
      <c r="C85" s="445">
        <v>4902541</v>
      </c>
      <c r="D85" s="481" t="s">
        <v>13</v>
      </c>
      <c r="E85" s="432" t="s">
        <v>364</v>
      </c>
      <c r="F85" s="445">
        <v>100</v>
      </c>
      <c r="G85" s="452">
        <v>774</v>
      </c>
      <c r="H85" s="453">
        <v>718</v>
      </c>
      <c r="I85" s="453">
        <f>G85-H85</f>
        <v>56</v>
      </c>
      <c r="J85" s="453">
        <f>$F85*I85</f>
        <v>5600</v>
      </c>
      <c r="K85" s="454">
        <f>J85/1000000</f>
        <v>0.0056</v>
      </c>
      <c r="L85" s="452">
        <v>54129</v>
      </c>
      <c r="M85" s="453">
        <v>53591</v>
      </c>
      <c r="N85" s="453">
        <f>L85-M85</f>
        <v>538</v>
      </c>
      <c r="O85" s="453">
        <f>$F85*N85</f>
        <v>53800</v>
      </c>
      <c r="P85" s="454">
        <f>O85/1000000</f>
        <v>0.0538</v>
      </c>
      <c r="Q85" s="184"/>
    </row>
    <row r="86" spans="1:17" ht="15.75" customHeight="1">
      <c r="A86" s="355">
        <v>54</v>
      </c>
      <c r="B86" s="473" t="s">
        <v>80</v>
      </c>
      <c r="C86" s="445">
        <v>4902542</v>
      </c>
      <c r="D86" s="481" t="s">
        <v>13</v>
      </c>
      <c r="E86" s="432" t="s">
        <v>364</v>
      </c>
      <c r="F86" s="445">
        <v>100</v>
      </c>
      <c r="G86" s="452">
        <v>406</v>
      </c>
      <c r="H86" s="453">
        <v>336</v>
      </c>
      <c r="I86" s="453">
        <f>G86-H86</f>
        <v>70</v>
      </c>
      <c r="J86" s="453">
        <f>$F86*I86</f>
        <v>7000</v>
      </c>
      <c r="K86" s="454">
        <f>J86/1000000</f>
        <v>0.007</v>
      </c>
      <c r="L86" s="452">
        <v>49273</v>
      </c>
      <c r="M86" s="453">
        <v>48869</v>
      </c>
      <c r="N86" s="453">
        <f>L86-M86</f>
        <v>404</v>
      </c>
      <c r="O86" s="453">
        <f>$F86*N86</f>
        <v>40400</v>
      </c>
      <c r="P86" s="454">
        <f>O86/1000000</f>
        <v>0.0404</v>
      </c>
      <c r="Q86" s="184"/>
    </row>
    <row r="87" spans="1:17" ht="15.75" customHeight="1">
      <c r="A87" s="355">
        <v>55</v>
      </c>
      <c r="B87" s="473" t="s">
        <v>81</v>
      </c>
      <c r="C87" s="445">
        <v>4902543</v>
      </c>
      <c r="D87" s="481" t="s">
        <v>13</v>
      </c>
      <c r="E87" s="432" t="s">
        <v>364</v>
      </c>
      <c r="F87" s="445">
        <v>100</v>
      </c>
      <c r="G87" s="452">
        <v>527</v>
      </c>
      <c r="H87" s="453">
        <v>437</v>
      </c>
      <c r="I87" s="453">
        <f>G87-H87</f>
        <v>90</v>
      </c>
      <c r="J87" s="453">
        <f>$F87*I87</f>
        <v>9000</v>
      </c>
      <c r="K87" s="454">
        <f>J87/1000000</f>
        <v>0.009</v>
      </c>
      <c r="L87" s="452">
        <v>70608</v>
      </c>
      <c r="M87" s="453">
        <v>69887</v>
      </c>
      <c r="N87" s="453">
        <f>L87-M87</f>
        <v>721</v>
      </c>
      <c r="O87" s="453">
        <f>$F87*N87</f>
        <v>72100</v>
      </c>
      <c r="P87" s="454">
        <f>O87/1000000</f>
        <v>0.0721</v>
      </c>
      <c r="Q87" s="184"/>
    </row>
    <row r="88" spans="1:17" ht="15.75" customHeight="1">
      <c r="A88" s="355"/>
      <c r="B88" s="385" t="s">
        <v>35</v>
      </c>
      <c r="C88" s="445"/>
      <c r="D88" s="480"/>
      <c r="E88" s="480"/>
      <c r="F88" s="445"/>
      <c r="G88" s="452"/>
      <c r="H88" s="453"/>
      <c r="I88" s="453"/>
      <c r="J88" s="453"/>
      <c r="K88" s="454"/>
      <c r="L88" s="452"/>
      <c r="M88" s="453"/>
      <c r="N88" s="453"/>
      <c r="O88" s="453"/>
      <c r="P88" s="454"/>
      <c r="Q88" s="184"/>
    </row>
    <row r="89" spans="1:17" ht="15.75" customHeight="1">
      <c r="A89" s="355">
        <v>56</v>
      </c>
      <c r="B89" s="473" t="s">
        <v>73</v>
      </c>
      <c r="C89" s="445">
        <v>4864807</v>
      </c>
      <c r="D89" s="481" t="s">
        <v>13</v>
      </c>
      <c r="E89" s="432" t="s">
        <v>364</v>
      </c>
      <c r="F89" s="445">
        <v>100</v>
      </c>
      <c r="G89" s="452">
        <v>82913</v>
      </c>
      <c r="H89" s="453">
        <v>81480</v>
      </c>
      <c r="I89" s="453">
        <f>G89-H89</f>
        <v>1433</v>
      </c>
      <c r="J89" s="453">
        <f>$F89*I89</f>
        <v>143300</v>
      </c>
      <c r="K89" s="454">
        <f>J89/1000000</f>
        <v>0.1433</v>
      </c>
      <c r="L89" s="452">
        <v>25723</v>
      </c>
      <c r="M89" s="453">
        <v>25723</v>
      </c>
      <c r="N89" s="453">
        <f>L89-M89</f>
        <v>0</v>
      </c>
      <c r="O89" s="453">
        <f>$F89*N89</f>
        <v>0</v>
      </c>
      <c r="P89" s="454">
        <f>O89/1000000</f>
        <v>0</v>
      </c>
      <c r="Q89" s="184"/>
    </row>
    <row r="90" spans="1:17" ht="15.75" customHeight="1">
      <c r="A90" s="355">
        <v>57</v>
      </c>
      <c r="B90" s="473" t="s">
        <v>259</v>
      </c>
      <c r="C90" s="445">
        <v>4865086</v>
      </c>
      <c r="D90" s="481" t="s">
        <v>13</v>
      </c>
      <c r="E90" s="432" t="s">
        <v>364</v>
      </c>
      <c r="F90" s="445">
        <v>100</v>
      </c>
      <c r="G90" s="452">
        <v>7567</v>
      </c>
      <c r="H90" s="453">
        <v>7400</v>
      </c>
      <c r="I90" s="453">
        <f>G90-H90</f>
        <v>167</v>
      </c>
      <c r="J90" s="453">
        <f>$F90*I90</f>
        <v>16700</v>
      </c>
      <c r="K90" s="454">
        <f>J90/1000000</f>
        <v>0.0167</v>
      </c>
      <c r="L90" s="452">
        <v>27759</v>
      </c>
      <c r="M90" s="453">
        <v>27160</v>
      </c>
      <c r="N90" s="453">
        <f>L90-M90</f>
        <v>599</v>
      </c>
      <c r="O90" s="453">
        <f>$F90*N90</f>
        <v>59900</v>
      </c>
      <c r="P90" s="454">
        <f>O90/1000000</f>
        <v>0.0599</v>
      </c>
      <c r="Q90" s="184"/>
    </row>
    <row r="91" spans="1:17" ht="15.75" customHeight="1">
      <c r="A91" s="355">
        <v>58</v>
      </c>
      <c r="B91" s="473" t="s">
        <v>86</v>
      </c>
      <c r="C91" s="445">
        <v>4902571</v>
      </c>
      <c r="D91" s="481" t="s">
        <v>13</v>
      </c>
      <c r="E91" s="432" t="s">
        <v>364</v>
      </c>
      <c r="F91" s="445">
        <v>-300</v>
      </c>
      <c r="G91" s="452">
        <v>2</v>
      </c>
      <c r="H91" s="453">
        <v>2</v>
      </c>
      <c r="I91" s="453">
        <f>G91-H91</f>
        <v>0</v>
      </c>
      <c r="J91" s="453">
        <f>$F91*I91</f>
        <v>0</v>
      </c>
      <c r="K91" s="454">
        <f>J91/1000000</f>
        <v>0</v>
      </c>
      <c r="L91" s="452">
        <v>999944</v>
      </c>
      <c r="M91" s="453">
        <v>999944</v>
      </c>
      <c r="N91" s="453">
        <f>L91-M91</f>
        <v>0</v>
      </c>
      <c r="O91" s="453">
        <f>$F91*N91</f>
        <v>0</v>
      </c>
      <c r="P91" s="454">
        <f>O91/1000000</f>
        <v>0</v>
      </c>
      <c r="Q91" s="184"/>
    </row>
    <row r="92" spans="1:17" ht="15.75" customHeight="1">
      <c r="A92" s="355"/>
      <c r="B92" s="473"/>
      <c r="C92" s="445"/>
      <c r="D92" s="481"/>
      <c r="E92" s="482"/>
      <c r="F92" s="445"/>
      <c r="G92" s="452"/>
      <c r="H92" s="453"/>
      <c r="I92" s="453"/>
      <c r="J92" s="453"/>
      <c r="K92" s="454"/>
      <c r="L92" s="452"/>
      <c r="M92" s="453"/>
      <c r="N92" s="453"/>
      <c r="O92" s="453"/>
      <c r="P92" s="454"/>
      <c r="Q92" s="184"/>
    </row>
    <row r="93" spans="1:17" ht="15.75" customHeight="1">
      <c r="A93" s="355"/>
      <c r="B93" s="469" t="s">
        <v>82</v>
      </c>
      <c r="C93" s="443"/>
      <c r="D93" s="476"/>
      <c r="E93" s="476"/>
      <c r="F93" s="443"/>
      <c r="G93" s="452"/>
      <c r="H93" s="453"/>
      <c r="I93" s="453"/>
      <c r="J93" s="453"/>
      <c r="K93" s="454"/>
      <c r="L93" s="452"/>
      <c r="M93" s="453"/>
      <c r="N93" s="453"/>
      <c r="O93" s="453"/>
      <c r="P93" s="454"/>
      <c r="Q93" s="184"/>
    </row>
    <row r="94" spans="1:17" ht="23.25">
      <c r="A94" s="422">
        <v>59</v>
      </c>
      <c r="B94" s="551" t="s">
        <v>83</v>
      </c>
      <c r="C94" s="443">
        <v>4902514</v>
      </c>
      <c r="D94" s="476" t="s">
        <v>13</v>
      </c>
      <c r="E94" s="432" t="s">
        <v>364</v>
      </c>
      <c r="F94" s="443">
        <v>-100</v>
      </c>
      <c r="G94" s="452">
        <v>341</v>
      </c>
      <c r="H94" s="453">
        <v>341</v>
      </c>
      <c r="I94" s="453">
        <f>G94-H94</f>
        <v>0</v>
      </c>
      <c r="J94" s="453">
        <f>$F94*I94</f>
        <v>0</v>
      </c>
      <c r="K94" s="454">
        <f>J94/1000000</f>
        <v>0</v>
      </c>
      <c r="L94" s="452">
        <v>853</v>
      </c>
      <c r="M94" s="453">
        <v>853</v>
      </c>
      <c r="N94" s="453">
        <f>L94-M94</f>
        <v>0</v>
      </c>
      <c r="O94" s="453">
        <f>$F94*N94</f>
        <v>0</v>
      </c>
      <c r="P94" s="454">
        <f>O94/1000000</f>
        <v>0</v>
      </c>
      <c r="Q94" s="184"/>
    </row>
    <row r="95" spans="1:17" ht="16.5">
      <c r="A95" s="422"/>
      <c r="B95" s="446"/>
      <c r="C95" s="443"/>
      <c r="D95" s="477"/>
      <c r="E95" s="432"/>
      <c r="F95" s="443"/>
      <c r="G95" s="455"/>
      <c r="H95" s="456"/>
      <c r="I95" s="456"/>
      <c r="J95" s="456"/>
      <c r="K95" s="463"/>
      <c r="L95" s="455"/>
      <c r="M95" s="456"/>
      <c r="N95" s="456"/>
      <c r="O95" s="456"/>
      <c r="P95" s="463"/>
      <c r="Q95" s="184"/>
    </row>
    <row r="96" spans="1:17" ht="23.25">
      <c r="A96" s="422">
        <v>60</v>
      </c>
      <c r="B96" s="551" t="s">
        <v>84</v>
      </c>
      <c r="C96" s="443">
        <v>4902516</v>
      </c>
      <c r="D96" s="476" t="s">
        <v>13</v>
      </c>
      <c r="E96" s="432" t="s">
        <v>364</v>
      </c>
      <c r="F96" s="443">
        <v>100</v>
      </c>
      <c r="G96" s="452">
        <v>999472</v>
      </c>
      <c r="H96" s="453">
        <v>999472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999148</v>
      </c>
      <c r="M96" s="453">
        <v>999148</v>
      </c>
      <c r="N96" s="453">
        <f>L96-M96</f>
        <v>0</v>
      </c>
      <c r="O96" s="453">
        <f>$F96*N96</f>
        <v>0</v>
      </c>
      <c r="P96" s="454">
        <f>O96/1000000</f>
        <v>0</v>
      </c>
      <c r="Q96" s="184"/>
    </row>
    <row r="97" spans="1:17" ht="16.5">
      <c r="A97" s="422"/>
      <c r="B97" s="446"/>
      <c r="C97" s="443"/>
      <c r="D97" s="476"/>
      <c r="E97" s="432"/>
      <c r="F97" s="443"/>
      <c r="G97" s="455"/>
      <c r="H97" s="456"/>
      <c r="I97" s="456"/>
      <c r="J97" s="456"/>
      <c r="K97" s="463"/>
      <c r="L97" s="455"/>
      <c r="M97" s="456"/>
      <c r="N97" s="456"/>
      <c r="O97" s="456"/>
      <c r="P97" s="463"/>
      <c r="Q97" s="184"/>
    </row>
    <row r="98" spans="1:17" ht="15.75" customHeight="1" thickBot="1">
      <c r="A98" s="444"/>
      <c r="B98" s="447"/>
      <c r="C98" s="426"/>
      <c r="D98" s="409"/>
      <c r="E98" s="427"/>
      <c r="F98" s="409"/>
      <c r="G98" s="464"/>
      <c r="H98" s="465"/>
      <c r="I98" s="458"/>
      <c r="J98" s="458"/>
      <c r="K98" s="459"/>
      <c r="L98" s="464"/>
      <c r="M98" s="465"/>
      <c r="N98" s="458"/>
      <c r="O98" s="458"/>
      <c r="P98" s="459"/>
      <c r="Q98" s="185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187" t="s">
        <v>258</v>
      </c>
      <c r="G101" s="19"/>
      <c r="H101" s="19"/>
      <c r="I101" s="19"/>
      <c r="J101" s="19"/>
      <c r="K101" s="629">
        <f>SUM(K8:K98)</f>
        <v>-2.624699999999999</v>
      </c>
      <c r="L101" s="19"/>
      <c r="M101" s="19"/>
      <c r="N101" s="19"/>
      <c r="O101" s="19"/>
      <c r="P101" s="186">
        <f>SUM(P8:P98)</f>
        <v>-1.3222999999999998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29" t="s">
        <v>257</v>
      </c>
      <c r="G108" s="21"/>
      <c r="H108" s="21"/>
      <c r="I108" s="100" t="s">
        <v>8</v>
      </c>
      <c r="J108" s="21"/>
      <c r="K108" s="21"/>
      <c r="L108" s="21"/>
      <c r="M108" s="21"/>
      <c r="N108" s="100" t="s">
        <v>7</v>
      </c>
      <c r="O108" s="21"/>
      <c r="P108" s="21"/>
      <c r="Q108" s="222" t="str">
        <f>Q1</f>
        <v>JANUARY-2011</v>
      </c>
    </row>
    <row r="109" spans="1:17" ht="39.75" thickBot="1" thickTop="1">
      <c r="A109" s="101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01/02/11</v>
      </c>
      <c r="H109" s="41" t="str">
        <f>H5</f>
        <v>INTIAL READING 01/01/11</v>
      </c>
      <c r="I109" s="41" t="s">
        <v>4</v>
      </c>
      <c r="J109" s="41" t="s">
        <v>5</v>
      </c>
      <c r="K109" s="42" t="s">
        <v>6</v>
      </c>
      <c r="L109" s="43" t="str">
        <f>G5</f>
        <v>FINAL READING 01/02/11</v>
      </c>
      <c r="M109" s="41" t="str">
        <f>H5</f>
        <v>INTIAL READING 01/01/11</v>
      </c>
      <c r="N109" s="41" t="s">
        <v>4</v>
      </c>
      <c r="O109" s="41" t="s">
        <v>5</v>
      </c>
      <c r="P109" s="42" t="s">
        <v>6</v>
      </c>
      <c r="Q109" s="42" t="s">
        <v>327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48"/>
      <c r="B111" s="449" t="s">
        <v>29</v>
      </c>
      <c r="C111" s="423"/>
      <c r="D111" s="408"/>
      <c r="E111" s="408"/>
      <c r="F111" s="408"/>
      <c r="G111" s="105"/>
      <c r="H111" s="28"/>
      <c r="I111" s="28"/>
      <c r="J111" s="28"/>
      <c r="K111" s="29"/>
      <c r="L111" s="105"/>
      <c r="M111" s="28"/>
      <c r="N111" s="28"/>
      <c r="O111" s="28"/>
      <c r="P111" s="29"/>
      <c r="Q111" s="183"/>
    </row>
    <row r="112" spans="1:17" ht="15.75" customHeight="1">
      <c r="A112" s="422">
        <v>1</v>
      </c>
      <c r="B112" s="468" t="s">
        <v>85</v>
      </c>
      <c r="C112" s="443">
        <v>4865092</v>
      </c>
      <c r="D112" s="432" t="s">
        <v>13</v>
      </c>
      <c r="E112" s="432" t="s">
        <v>364</v>
      </c>
      <c r="F112" s="443">
        <v>-100</v>
      </c>
      <c r="G112" s="452">
        <v>4022</v>
      </c>
      <c r="H112" s="453">
        <v>3802</v>
      </c>
      <c r="I112" s="453">
        <f>G112-H112</f>
        <v>220</v>
      </c>
      <c r="J112" s="453">
        <f aca="true" t="shared" si="17" ref="J112:J123">$F112*I112</f>
        <v>-22000</v>
      </c>
      <c r="K112" s="454">
        <f aca="true" t="shared" si="18" ref="K112:K123">J112/1000000</f>
        <v>-0.022</v>
      </c>
      <c r="L112" s="452">
        <v>7540</v>
      </c>
      <c r="M112" s="453">
        <v>7343</v>
      </c>
      <c r="N112" s="453">
        <f>L112-M112</f>
        <v>197</v>
      </c>
      <c r="O112" s="453">
        <f aca="true" t="shared" si="19" ref="O112:O123">$F112*N112</f>
        <v>-19700</v>
      </c>
      <c r="P112" s="454">
        <f aca="true" t="shared" si="20" ref="P112:P123">O112/1000000</f>
        <v>-0.0197</v>
      </c>
      <c r="Q112" s="184"/>
    </row>
    <row r="113" spans="1:17" ht="16.5">
      <c r="A113" s="422"/>
      <c r="B113" s="469" t="s">
        <v>42</v>
      </c>
      <c r="C113" s="443"/>
      <c r="D113" s="477"/>
      <c r="E113" s="477"/>
      <c r="F113" s="443"/>
      <c r="G113" s="452"/>
      <c r="H113" s="453"/>
      <c r="I113" s="453"/>
      <c r="J113" s="453"/>
      <c r="K113" s="454"/>
      <c r="L113" s="452"/>
      <c r="M113" s="453"/>
      <c r="N113" s="453"/>
      <c r="O113" s="453"/>
      <c r="P113" s="454"/>
      <c r="Q113" s="184"/>
    </row>
    <row r="114" spans="1:17" ht="16.5">
      <c r="A114" s="422">
        <v>2</v>
      </c>
      <c r="B114" s="468" t="s">
        <v>43</v>
      </c>
      <c r="C114" s="443">
        <v>4864954</v>
      </c>
      <c r="D114" s="476" t="s">
        <v>13</v>
      </c>
      <c r="E114" s="432" t="s">
        <v>364</v>
      </c>
      <c r="F114" s="443">
        <v>-1000</v>
      </c>
      <c r="G114" s="452">
        <v>4342</v>
      </c>
      <c r="H114" s="453">
        <v>4334</v>
      </c>
      <c r="I114" s="453">
        <f>G114-H114</f>
        <v>8</v>
      </c>
      <c r="J114" s="453">
        <f t="shared" si="17"/>
        <v>-8000</v>
      </c>
      <c r="K114" s="454">
        <f t="shared" si="18"/>
        <v>-0.008</v>
      </c>
      <c r="L114" s="452">
        <v>3689</v>
      </c>
      <c r="M114" s="453">
        <v>3672</v>
      </c>
      <c r="N114" s="453">
        <f>L114-M114</f>
        <v>17</v>
      </c>
      <c r="O114" s="453">
        <f t="shared" si="19"/>
        <v>-17000</v>
      </c>
      <c r="P114" s="454">
        <f t="shared" si="20"/>
        <v>-0.017</v>
      </c>
      <c r="Q114" s="184"/>
    </row>
    <row r="115" spans="1:17" ht="16.5">
      <c r="A115" s="422">
        <v>3</v>
      </c>
      <c r="B115" s="468" t="s">
        <v>44</v>
      </c>
      <c r="C115" s="443">
        <v>4864955</v>
      </c>
      <c r="D115" s="476" t="s">
        <v>13</v>
      </c>
      <c r="E115" s="432" t="s">
        <v>364</v>
      </c>
      <c r="F115" s="443">
        <v>-1000</v>
      </c>
      <c r="G115" s="452">
        <v>5585</v>
      </c>
      <c r="H115" s="453">
        <v>5541</v>
      </c>
      <c r="I115" s="453">
        <f>G115-H115</f>
        <v>44</v>
      </c>
      <c r="J115" s="453">
        <f t="shared" si="17"/>
        <v>-44000</v>
      </c>
      <c r="K115" s="454">
        <f t="shared" si="18"/>
        <v>-0.044</v>
      </c>
      <c r="L115" s="452">
        <v>3864</v>
      </c>
      <c r="M115" s="453">
        <v>3858</v>
      </c>
      <c r="N115" s="453">
        <f>L115-M115</f>
        <v>6</v>
      </c>
      <c r="O115" s="453">
        <f t="shared" si="19"/>
        <v>-6000</v>
      </c>
      <c r="P115" s="454">
        <f t="shared" si="20"/>
        <v>-0.006</v>
      </c>
      <c r="Q115" s="184"/>
    </row>
    <row r="116" spans="1:17" ht="16.5">
      <c r="A116" s="422"/>
      <c r="B116" s="469" t="s">
        <v>19</v>
      </c>
      <c r="C116" s="443"/>
      <c r="D116" s="476"/>
      <c r="E116" s="432"/>
      <c r="F116" s="443"/>
      <c r="G116" s="452"/>
      <c r="H116" s="453"/>
      <c r="I116" s="453"/>
      <c r="J116" s="453"/>
      <c r="K116" s="454"/>
      <c r="L116" s="452"/>
      <c r="M116" s="453"/>
      <c r="N116" s="453"/>
      <c r="O116" s="453"/>
      <c r="P116" s="454"/>
      <c r="Q116" s="184"/>
    </row>
    <row r="117" spans="1:17" ht="16.5">
      <c r="A117" s="422">
        <v>4</v>
      </c>
      <c r="B117" s="468" t="s">
        <v>20</v>
      </c>
      <c r="C117" s="443">
        <v>4864808</v>
      </c>
      <c r="D117" s="476" t="s">
        <v>13</v>
      </c>
      <c r="E117" s="432" t="s">
        <v>364</v>
      </c>
      <c r="F117" s="443">
        <v>-200</v>
      </c>
      <c r="G117" s="452">
        <v>3400</v>
      </c>
      <c r="H117" s="453">
        <v>3400</v>
      </c>
      <c r="I117" s="456">
        <f>G117-H117</f>
        <v>0</v>
      </c>
      <c r="J117" s="456">
        <f t="shared" si="17"/>
        <v>0</v>
      </c>
      <c r="K117" s="463">
        <f t="shared" si="18"/>
        <v>0</v>
      </c>
      <c r="L117" s="452">
        <v>3207</v>
      </c>
      <c r="M117" s="453">
        <v>3207</v>
      </c>
      <c r="N117" s="453">
        <f>L117-M117</f>
        <v>0</v>
      </c>
      <c r="O117" s="453">
        <f t="shared" si="19"/>
        <v>0</v>
      </c>
      <c r="P117" s="454">
        <f t="shared" si="20"/>
        <v>0</v>
      </c>
      <c r="Q117" s="591"/>
    </row>
    <row r="118" spans="1:17" ht="16.5">
      <c r="A118" s="422">
        <v>5</v>
      </c>
      <c r="B118" s="468" t="s">
        <v>21</v>
      </c>
      <c r="C118" s="443">
        <v>4864841</v>
      </c>
      <c r="D118" s="476" t="s">
        <v>13</v>
      </c>
      <c r="E118" s="432" t="s">
        <v>364</v>
      </c>
      <c r="F118" s="443">
        <v>-1000</v>
      </c>
      <c r="G118" s="452">
        <v>11707</v>
      </c>
      <c r="H118" s="453">
        <v>11162</v>
      </c>
      <c r="I118" s="453">
        <f>G118-H118</f>
        <v>545</v>
      </c>
      <c r="J118" s="453">
        <f t="shared" si="17"/>
        <v>-545000</v>
      </c>
      <c r="K118" s="454">
        <f t="shared" si="18"/>
        <v>-0.545</v>
      </c>
      <c r="L118" s="452">
        <v>10489</v>
      </c>
      <c r="M118" s="453">
        <v>10375</v>
      </c>
      <c r="N118" s="453">
        <f>L118-M118</f>
        <v>114</v>
      </c>
      <c r="O118" s="453">
        <f t="shared" si="19"/>
        <v>-114000</v>
      </c>
      <c r="P118" s="454">
        <f t="shared" si="20"/>
        <v>-0.114</v>
      </c>
      <c r="Q118" s="184"/>
    </row>
    <row r="119" spans="1:17" ht="16.5">
      <c r="A119" s="422"/>
      <c r="B119" s="468"/>
      <c r="C119" s="443"/>
      <c r="D119" s="476"/>
      <c r="E119" s="432"/>
      <c r="F119" s="443"/>
      <c r="G119" s="466"/>
      <c r="H119" s="290"/>
      <c r="I119" s="453"/>
      <c r="J119" s="453"/>
      <c r="K119" s="454"/>
      <c r="L119" s="466"/>
      <c r="M119" s="456"/>
      <c r="N119" s="453"/>
      <c r="O119" s="453"/>
      <c r="P119" s="454"/>
      <c r="Q119" s="184"/>
    </row>
    <row r="120" spans="1:17" ht="16.5">
      <c r="A120" s="450"/>
      <c r="B120" s="474" t="s">
        <v>51</v>
      </c>
      <c r="C120" s="417"/>
      <c r="D120" s="483"/>
      <c r="E120" s="483"/>
      <c r="F120" s="451"/>
      <c r="G120" s="466"/>
      <c r="H120" s="290"/>
      <c r="I120" s="453"/>
      <c r="J120" s="453"/>
      <c r="K120" s="454"/>
      <c r="L120" s="466"/>
      <c r="M120" s="290"/>
      <c r="N120" s="453"/>
      <c r="O120" s="453"/>
      <c r="P120" s="454"/>
      <c r="Q120" s="184"/>
    </row>
    <row r="121" spans="1:17" ht="16.5">
      <c r="A121" s="422">
        <v>6</v>
      </c>
      <c r="B121" s="472" t="s">
        <v>52</v>
      </c>
      <c r="C121" s="443">
        <v>4864792</v>
      </c>
      <c r="D121" s="477" t="s">
        <v>13</v>
      </c>
      <c r="E121" s="432" t="s">
        <v>364</v>
      </c>
      <c r="F121" s="443">
        <v>-100</v>
      </c>
      <c r="G121" s="452">
        <v>32558</v>
      </c>
      <c r="H121" s="453">
        <v>31864</v>
      </c>
      <c r="I121" s="453">
        <f>G121-H121</f>
        <v>694</v>
      </c>
      <c r="J121" s="453">
        <f t="shared" si="17"/>
        <v>-69400</v>
      </c>
      <c r="K121" s="454">
        <f t="shared" si="18"/>
        <v>-0.0694</v>
      </c>
      <c r="L121" s="452">
        <v>147764</v>
      </c>
      <c r="M121" s="453">
        <v>147759</v>
      </c>
      <c r="N121" s="453">
        <f>L121-M121</f>
        <v>5</v>
      </c>
      <c r="O121" s="453">
        <f t="shared" si="19"/>
        <v>-500</v>
      </c>
      <c r="P121" s="454">
        <f t="shared" si="20"/>
        <v>-0.0005</v>
      </c>
      <c r="Q121" s="184"/>
    </row>
    <row r="122" spans="1:17" ht="16.5">
      <c r="A122" s="422"/>
      <c r="B122" s="470" t="s">
        <v>53</v>
      </c>
      <c r="C122" s="443"/>
      <c r="D122" s="476"/>
      <c r="E122" s="432"/>
      <c r="F122" s="443"/>
      <c r="G122" s="452"/>
      <c r="H122" s="453"/>
      <c r="I122" s="453"/>
      <c r="J122" s="453"/>
      <c r="K122" s="454"/>
      <c r="L122" s="452"/>
      <c r="M122" s="453"/>
      <c r="N122" s="453"/>
      <c r="O122" s="453"/>
      <c r="P122" s="454"/>
      <c r="Q122" s="184"/>
    </row>
    <row r="123" spans="1:17" ht="16.5">
      <c r="A123" s="422">
        <v>7</v>
      </c>
      <c r="B123" s="552" t="s">
        <v>367</v>
      </c>
      <c r="C123" s="443">
        <v>4865170</v>
      </c>
      <c r="D123" s="477" t="s">
        <v>13</v>
      </c>
      <c r="E123" s="432" t="s">
        <v>364</v>
      </c>
      <c r="F123" s="443">
        <v>-1000</v>
      </c>
      <c r="G123" s="452">
        <v>0</v>
      </c>
      <c r="H123" s="453">
        <v>0</v>
      </c>
      <c r="I123" s="453">
        <f>G123-H123</f>
        <v>0</v>
      </c>
      <c r="J123" s="453">
        <f t="shared" si="17"/>
        <v>0</v>
      </c>
      <c r="K123" s="454">
        <f t="shared" si="18"/>
        <v>0</v>
      </c>
      <c r="L123" s="452">
        <v>999975</v>
      </c>
      <c r="M123" s="453">
        <v>999975</v>
      </c>
      <c r="N123" s="453">
        <f>L123-M123</f>
        <v>0</v>
      </c>
      <c r="O123" s="453">
        <f t="shared" si="19"/>
        <v>0</v>
      </c>
      <c r="P123" s="454">
        <f t="shared" si="20"/>
        <v>0</v>
      </c>
      <c r="Q123" s="184"/>
    </row>
    <row r="124" spans="1:17" ht="16.5">
      <c r="A124" s="422"/>
      <c r="B124" s="469" t="s">
        <v>38</v>
      </c>
      <c r="C124" s="443"/>
      <c r="D124" s="477"/>
      <c r="E124" s="432"/>
      <c r="F124" s="443"/>
      <c r="G124" s="452"/>
      <c r="H124" s="453"/>
      <c r="I124" s="453"/>
      <c r="J124" s="453"/>
      <c r="K124" s="454"/>
      <c r="L124" s="452"/>
      <c r="M124" s="453"/>
      <c r="N124" s="453"/>
      <c r="O124" s="453"/>
      <c r="P124" s="454"/>
      <c r="Q124" s="184"/>
    </row>
    <row r="125" spans="1:17" ht="16.5">
      <c r="A125" s="422">
        <v>8</v>
      </c>
      <c r="B125" s="468" t="s">
        <v>380</v>
      </c>
      <c r="C125" s="443">
        <v>4864961</v>
      </c>
      <c r="D125" s="476" t="s">
        <v>13</v>
      </c>
      <c r="E125" s="432" t="s">
        <v>364</v>
      </c>
      <c r="F125" s="443">
        <v>-1000</v>
      </c>
      <c r="G125" s="452">
        <v>984444</v>
      </c>
      <c r="H125" s="453">
        <v>985102</v>
      </c>
      <c r="I125" s="453">
        <f>G125-H125</f>
        <v>-658</v>
      </c>
      <c r="J125" s="453">
        <f>$F125*I125</f>
        <v>658000</v>
      </c>
      <c r="K125" s="454">
        <f>J125/1000000</f>
        <v>0.658</v>
      </c>
      <c r="L125" s="452">
        <v>993693</v>
      </c>
      <c r="M125" s="453">
        <v>993983</v>
      </c>
      <c r="N125" s="453">
        <f>L125-M125</f>
        <v>-290</v>
      </c>
      <c r="O125" s="453">
        <f>$F125*N125</f>
        <v>290000</v>
      </c>
      <c r="P125" s="454">
        <f>O125/1000000</f>
        <v>0.29</v>
      </c>
      <c r="Q125" s="184"/>
    </row>
    <row r="126" spans="1:17" ht="13.5" thickBot="1">
      <c r="A126" s="54"/>
      <c r="B126" s="170"/>
      <c r="C126" s="56"/>
      <c r="D126" s="113"/>
      <c r="E126" s="171"/>
      <c r="F126" s="113"/>
      <c r="G126" s="129"/>
      <c r="H126" s="130"/>
      <c r="I126" s="130"/>
      <c r="J126" s="130"/>
      <c r="K126" s="135"/>
      <c r="L126" s="129"/>
      <c r="M126" s="130"/>
      <c r="N126" s="130"/>
      <c r="O126" s="130"/>
      <c r="P126" s="135"/>
      <c r="Q126" s="185"/>
    </row>
    <row r="127" ht="13.5" thickTop="1"/>
    <row r="128" spans="2:16" ht="18">
      <c r="B128" s="189" t="s">
        <v>328</v>
      </c>
      <c r="K128" s="188">
        <f>SUM(K112:K126)</f>
        <v>-0.030399999999999983</v>
      </c>
      <c r="P128" s="188">
        <f>SUM(P112:P126)</f>
        <v>0.13279999999999997</v>
      </c>
    </row>
    <row r="129" spans="11:16" ht="15.75">
      <c r="K129" s="109"/>
      <c r="P129" s="109"/>
    </row>
    <row r="130" spans="11:16" ht="15.75">
      <c r="K130" s="109"/>
      <c r="P130" s="109"/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ht="13.5" thickBot="1"/>
    <row r="136" spans="1:17" ht="31.5" customHeight="1">
      <c r="A136" s="173" t="s">
        <v>260</v>
      </c>
      <c r="B136" s="174"/>
      <c r="C136" s="174"/>
      <c r="D136" s="175"/>
      <c r="E136" s="176"/>
      <c r="F136" s="175"/>
      <c r="G136" s="175"/>
      <c r="H136" s="174"/>
      <c r="I136" s="177"/>
      <c r="J136" s="178"/>
      <c r="K136" s="179"/>
      <c r="L136" s="59"/>
      <c r="M136" s="59"/>
      <c r="N136" s="59"/>
      <c r="O136" s="59"/>
      <c r="P136" s="59"/>
      <c r="Q136" s="60"/>
    </row>
    <row r="137" spans="1:17" ht="28.5" customHeight="1">
      <c r="A137" s="180" t="s">
        <v>323</v>
      </c>
      <c r="B137" s="106"/>
      <c r="C137" s="106"/>
      <c r="D137" s="106"/>
      <c r="E137" s="107"/>
      <c r="F137" s="106"/>
      <c r="G137" s="106"/>
      <c r="H137" s="106"/>
      <c r="I137" s="108"/>
      <c r="J137" s="106"/>
      <c r="K137" s="172">
        <f>K101</f>
        <v>-2.624699999999999</v>
      </c>
      <c r="L137" s="21"/>
      <c r="M137" s="21"/>
      <c r="N137" s="21"/>
      <c r="O137" s="21"/>
      <c r="P137" s="172">
        <f>P101</f>
        <v>-1.3222999999999998</v>
      </c>
      <c r="Q137" s="61"/>
    </row>
    <row r="138" spans="1:17" ht="28.5" customHeight="1">
      <c r="A138" s="180" t="s">
        <v>324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K128</f>
        <v>-0.030399999999999983</v>
      </c>
      <c r="L138" s="21"/>
      <c r="M138" s="21"/>
      <c r="N138" s="21"/>
      <c r="O138" s="21"/>
      <c r="P138" s="172">
        <f>P128</f>
        <v>0.13279999999999997</v>
      </c>
      <c r="Q138" s="61"/>
    </row>
    <row r="139" spans="1:17" ht="28.5" customHeight="1">
      <c r="A139" s="180" t="s">
        <v>261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'ROHTAK ROAD'!K45</f>
        <v>0.28589999999999993</v>
      </c>
      <c r="L139" s="21"/>
      <c r="M139" s="21"/>
      <c r="N139" s="21"/>
      <c r="O139" s="21"/>
      <c r="P139" s="172">
        <f>'ROHTAK ROAD'!P45</f>
        <v>0.3074</v>
      </c>
      <c r="Q139" s="61"/>
    </row>
    <row r="140" spans="1:17" ht="27.75" customHeight="1" thickBot="1">
      <c r="A140" s="182" t="s">
        <v>262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635">
        <f>SUM(K137:K139)</f>
        <v>-2.3691999999999993</v>
      </c>
      <c r="L140" s="62"/>
      <c r="M140" s="62"/>
      <c r="N140" s="62"/>
      <c r="O140" s="62"/>
      <c r="P140" s="635">
        <f>SUM(P137:P139)</f>
        <v>-0.8820999999999998</v>
      </c>
      <c r="Q140" s="190"/>
    </row>
    <row r="144" ht="13.5" thickBot="1">
      <c r="A144" s="291"/>
    </row>
    <row r="145" spans="1:17" ht="12.75">
      <c r="A145" s="276"/>
      <c r="B145" s="277"/>
      <c r="C145" s="277"/>
      <c r="D145" s="277"/>
      <c r="E145" s="277"/>
      <c r="F145" s="277"/>
      <c r="G145" s="277"/>
      <c r="H145" s="59"/>
      <c r="I145" s="59"/>
      <c r="J145" s="59"/>
      <c r="K145" s="59"/>
      <c r="L145" s="59"/>
      <c r="M145" s="59"/>
      <c r="N145" s="59"/>
      <c r="O145" s="59"/>
      <c r="P145" s="59"/>
      <c r="Q145" s="60"/>
    </row>
    <row r="146" spans="1:17" ht="23.25">
      <c r="A146" s="284" t="s">
        <v>345</v>
      </c>
      <c r="B146" s="268"/>
      <c r="C146" s="268"/>
      <c r="D146" s="268"/>
      <c r="E146" s="268"/>
      <c r="F146" s="268"/>
      <c r="G146" s="268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2.75">
      <c r="A147" s="278"/>
      <c r="B147" s="268"/>
      <c r="C147" s="268"/>
      <c r="D147" s="268"/>
      <c r="E147" s="268"/>
      <c r="F147" s="268"/>
      <c r="G147" s="268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5.75">
      <c r="A148" s="279"/>
      <c r="B148" s="280"/>
      <c r="C148" s="280"/>
      <c r="D148" s="280"/>
      <c r="E148" s="280"/>
      <c r="F148" s="280"/>
      <c r="G148" s="280"/>
      <c r="H148" s="21"/>
      <c r="I148" s="21"/>
      <c r="J148" s="21"/>
      <c r="K148" s="322" t="s">
        <v>357</v>
      </c>
      <c r="L148" s="21"/>
      <c r="M148" s="21"/>
      <c r="N148" s="21"/>
      <c r="O148" s="21"/>
      <c r="P148" s="322" t="s">
        <v>358</v>
      </c>
      <c r="Q148" s="61"/>
    </row>
    <row r="149" spans="1:17" ht="12.75">
      <c r="A149" s="281"/>
      <c r="B149" s="163"/>
      <c r="C149" s="163"/>
      <c r="D149" s="163"/>
      <c r="E149" s="163"/>
      <c r="F149" s="163"/>
      <c r="G149" s="163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81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24.75" customHeight="1">
      <c r="A151" s="285" t="s">
        <v>348</v>
      </c>
      <c r="B151" s="269"/>
      <c r="C151" s="269"/>
      <c r="D151" s="270"/>
      <c r="E151" s="270"/>
      <c r="F151" s="271"/>
      <c r="G151" s="270"/>
      <c r="H151" s="21"/>
      <c r="I151" s="21"/>
      <c r="J151" s="21"/>
      <c r="K151" s="289">
        <f>K140</f>
        <v>-2.3691999999999993</v>
      </c>
      <c r="L151" s="270" t="s">
        <v>346</v>
      </c>
      <c r="M151" s="21"/>
      <c r="N151" s="21"/>
      <c r="O151" s="21"/>
      <c r="P151" s="289">
        <f>P140</f>
        <v>-0.8820999999999998</v>
      </c>
      <c r="Q151" s="292" t="s">
        <v>346</v>
      </c>
    </row>
    <row r="152" spans="1:17" ht="15">
      <c r="A152" s="286"/>
      <c r="B152" s="272"/>
      <c r="C152" s="272"/>
      <c r="D152" s="268"/>
      <c r="E152" s="268"/>
      <c r="F152" s="273"/>
      <c r="G152" s="268"/>
      <c r="H152" s="21"/>
      <c r="I152" s="21"/>
      <c r="J152" s="21"/>
      <c r="K152" s="290"/>
      <c r="L152" s="268"/>
      <c r="M152" s="21"/>
      <c r="N152" s="21"/>
      <c r="O152" s="21"/>
      <c r="P152" s="290"/>
      <c r="Q152" s="293"/>
    </row>
    <row r="153" spans="1:17" ht="22.5" customHeight="1">
      <c r="A153" s="287" t="s">
        <v>347</v>
      </c>
      <c r="B153" s="274"/>
      <c r="C153" s="53"/>
      <c r="D153" s="268"/>
      <c r="E153" s="268"/>
      <c r="F153" s="275"/>
      <c r="G153" s="270"/>
      <c r="H153" s="21"/>
      <c r="I153" s="21"/>
      <c r="J153" s="21"/>
      <c r="K153" s="289">
        <f>-'STEPPED UP GENCO'!K46</f>
        <v>-0.44921150819999994</v>
      </c>
      <c r="L153" s="270" t="s">
        <v>346</v>
      </c>
      <c r="M153" s="21"/>
      <c r="N153" s="21"/>
      <c r="O153" s="21"/>
      <c r="P153" s="289">
        <f>-'STEPPED UP GENCO'!P46</f>
        <v>-1.3598708634000005</v>
      </c>
      <c r="Q153" s="292" t="s">
        <v>346</v>
      </c>
    </row>
    <row r="154" spans="1:17" ht="12.75">
      <c r="A154" s="28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8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20.25">
      <c r="A157" s="282"/>
      <c r="B157" s="21"/>
      <c r="C157" s="21"/>
      <c r="D157" s="21"/>
      <c r="E157" s="21"/>
      <c r="F157" s="21"/>
      <c r="G157" s="21"/>
      <c r="H157" s="269"/>
      <c r="I157" s="269"/>
      <c r="J157" s="288" t="s">
        <v>349</v>
      </c>
      <c r="K157" s="484">
        <f>SUM(K151:K156)</f>
        <v>-2.818411508199999</v>
      </c>
      <c r="L157" s="269" t="s">
        <v>346</v>
      </c>
      <c r="M157" s="163"/>
      <c r="N157" s="21"/>
      <c r="O157" s="21"/>
      <c r="P157" s="484">
        <f>SUM(P151:P156)</f>
        <v>-2.2419708634</v>
      </c>
      <c r="Q157" s="485" t="s">
        <v>346</v>
      </c>
    </row>
  </sheetData>
  <sheetProtection/>
  <mergeCells count="1">
    <mergeCell ref="Q23:Q24"/>
  </mergeCells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2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A43">
      <selection activeCell="D83" sqref="D8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254</v>
      </c>
    </row>
    <row r="2" spans="1:18" ht="15">
      <c r="A2" s="2" t="s">
        <v>255</v>
      </c>
      <c r="K2" s="58"/>
      <c r="Q2" s="314" t="str">
        <f>NDPL!$Q$1</f>
        <v>JANUARY-2011</v>
      </c>
      <c r="R2" s="314"/>
    </row>
    <row r="3" ht="23.25">
      <c r="A3" s="3" t="s">
        <v>89</v>
      </c>
    </row>
    <row r="4" spans="1:16" ht="18.75" thickBot="1">
      <c r="A4" s="110" t="s">
        <v>263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1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1" t="s">
        <v>6</v>
      </c>
      <c r="Q5" s="42" t="s">
        <v>327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147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364</v>
      </c>
      <c r="F8" s="511">
        <v>100</v>
      </c>
      <c r="G8" s="452">
        <v>999998</v>
      </c>
      <c r="H8" s="453">
        <v>999998</v>
      </c>
      <c r="I8" s="532">
        <f>G8-H8</f>
        <v>0</v>
      </c>
      <c r="J8" s="532">
        <f>$F8*I8</f>
        <v>0</v>
      </c>
      <c r="K8" s="532">
        <f aca="true" t="shared" si="0" ref="K8:K49">J8/1000000</f>
        <v>0</v>
      </c>
      <c r="L8" s="452">
        <v>37954</v>
      </c>
      <c r="M8" s="453">
        <v>37954</v>
      </c>
      <c r="N8" s="532">
        <f>L8-M8</f>
        <v>0</v>
      </c>
      <c r="O8" s="532">
        <f>$F8*N8</f>
        <v>0</v>
      </c>
      <c r="P8" s="532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364</v>
      </c>
      <c r="F9" s="511">
        <v>100</v>
      </c>
      <c r="G9" s="452">
        <v>995019</v>
      </c>
      <c r="H9" s="453">
        <v>995051</v>
      </c>
      <c r="I9" s="532">
        <f aca="true" t="shared" si="2" ref="I9:I14">G9-H9</f>
        <v>-32</v>
      </c>
      <c r="J9" s="532">
        <f aca="true" t="shared" si="3" ref="J9:J49">$F9*I9</f>
        <v>-3200</v>
      </c>
      <c r="K9" s="532">
        <f t="shared" si="0"/>
        <v>-0.0032</v>
      </c>
      <c r="L9" s="452">
        <v>70379</v>
      </c>
      <c r="M9" s="453">
        <v>67097</v>
      </c>
      <c r="N9" s="532">
        <f aca="true" t="shared" si="4" ref="N9:N14">L9-M9</f>
        <v>3282</v>
      </c>
      <c r="O9" s="532">
        <f aca="true" t="shared" si="5" ref="O9:O49">$F9*N9</f>
        <v>328200</v>
      </c>
      <c r="P9" s="532">
        <f t="shared" si="1"/>
        <v>0.3282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364</v>
      </c>
      <c r="F10" s="511">
        <v>100</v>
      </c>
      <c r="G10" s="452">
        <v>15919</v>
      </c>
      <c r="H10" s="453">
        <v>15958</v>
      </c>
      <c r="I10" s="532">
        <f t="shared" si="2"/>
        <v>-39</v>
      </c>
      <c r="J10" s="532">
        <f t="shared" si="3"/>
        <v>-3900</v>
      </c>
      <c r="K10" s="532">
        <f t="shared" si="0"/>
        <v>-0.0039</v>
      </c>
      <c r="L10" s="452">
        <v>997229</v>
      </c>
      <c r="M10" s="453">
        <v>996628</v>
      </c>
      <c r="N10" s="532">
        <f t="shared" si="4"/>
        <v>601</v>
      </c>
      <c r="O10" s="532">
        <f t="shared" si="5"/>
        <v>60100</v>
      </c>
      <c r="P10" s="532">
        <f t="shared" si="1"/>
        <v>0.0601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364</v>
      </c>
      <c r="F11" s="511">
        <v>100</v>
      </c>
      <c r="G11" s="452">
        <v>20744</v>
      </c>
      <c r="H11" s="453">
        <v>18166</v>
      </c>
      <c r="I11" s="532">
        <f t="shared" si="2"/>
        <v>2578</v>
      </c>
      <c r="J11" s="532">
        <f t="shared" si="3"/>
        <v>257800</v>
      </c>
      <c r="K11" s="532">
        <f t="shared" si="0"/>
        <v>0.2578</v>
      </c>
      <c r="L11" s="452">
        <v>28741</v>
      </c>
      <c r="M11" s="453">
        <v>27457</v>
      </c>
      <c r="N11" s="532">
        <f t="shared" si="4"/>
        <v>1284</v>
      </c>
      <c r="O11" s="532">
        <f t="shared" si="5"/>
        <v>128400</v>
      </c>
      <c r="P11" s="532">
        <f t="shared" si="1"/>
        <v>0.1284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364</v>
      </c>
      <c r="F12" s="511">
        <v>100</v>
      </c>
      <c r="G12" s="452">
        <v>999440</v>
      </c>
      <c r="H12" s="453">
        <v>999773</v>
      </c>
      <c r="I12" s="532">
        <f t="shared" si="2"/>
        <v>-333</v>
      </c>
      <c r="J12" s="532">
        <f t="shared" si="3"/>
        <v>-33300</v>
      </c>
      <c r="K12" s="532">
        <f t="shared" si="0"/>
        <v>-0.0333</v>
      </c>
      <c r="L12" s="452">
        <v>998215</v>
      </c>
      <c r="M12" s="453">
        <v>998251</v>
      </c>
      <c r="N12" s="532">
        <f t="shared" si="4"/>
        <v>-36</v>
      </c>
      <c r="O12" s="532">
        <f t="shared" si="5"/>
        <v>-3600</v>
      </c>
      <c r="P12" s="532">
        <f t="shared" si="1"/>
        <v>-0.0036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364</v>
      </c>
      <c r="F13" s="511">
        <v>100</v>
      </c>
      <c r="G13" s="452">
        <v>8698</v>
      </c>
      <c r="H13" s="453">
        <v>8970</v>
      </c>
      <c r="I13" s="532">
        <f t="shared" si="2"/>
        <v>-272</v>
      </c>
      <c r="J13" s="532">
        <f t="shared" si="3"/>
        <v>-27200</v>
      </c>
      <c r="K13" s="532">
        <f t="shared" si="0"/>
        <v>-0.0272</v>
      </c>
      <c r="L13" s="452">
        <v>68093</v>
      </c>
      <c r="M13" s="453">
        <v>67541</v>
      </c>
      <c r="N13" s="532">
        <f t="shared" si="4"/>
        <v>552</v>
      </c>
      <c r="O13" s="532">
        <f t="shared" si="5"/>
        <v>55200</v>
      </c>
      <c r="P13" s="532">
        <f t="shared" si="1"/>
        <v>0.0552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364</v>
      </c>
      <c r="F14" s="511">
        <v>100</v>
      </c>
      <c r="G14" s="452">
        <v>998077</v>
      </c>
      <c r="H14" s="453">
        <v>998601</v>
      </c>
      <c r="I14" s="532">
        <f t="shared" si="2"/>
        <v>-524</v>
      </c>
      <c r="J14" s="532">
        <f t="shared" si="3"/>
        <v>-52400</v>
      </c>
      <c r="K14" s="532">
        <f t="shared" si="0"/>
        <v>-0.0524</v>
      </c>
      <c r="L14" s="452">
        <v>45683</v>
      </c>
      <c r="M14" s="453">
        <v>46255</v>
      </c>
      <c r="N14" s="532">
        <f t="shared" si="4"/>
        <v>-572</v>
      </c>
      <c r="O14" s="532">
        <f t="shared" si="5"/>
        <v>-57200</v>
      </c>
      <c r="P14" s="532">
        <f t="shared" si="1"/>
        <v>-0.0572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531"/>
      <c r="H15" s="356"/>
      <c r="I15" s="532"/>
      <c r="J15" s="532"/>
      <c r="K15" s="532"/>
      <c r="L15" s="533"/>
      <c r="M15" s="532"/>
      <c r="N15" s="532"/>
      <c r="O15" s="532"/>
      <c r="P15" s="532"/>
      <c r="Q15" s="184"/>
    </row>
    <row r="16" spans="1:17" ht="15.75" customHeight="1">
      <c r="A16" s="496">
        <v>8</v>
      </c>
      <c r="B16" s="497" t="s">
        <v>388</v>
      </c>
      <c r="C16" s="502">
        <v>4864884</v>
      </c>
      <c r="D16" s="48" t="s">
        <v>13</v>
      </c>
      <c r="E16" s="49" t="s">
        <v>364</v>
      </c>
      <c r="F16" s="511">
        <v>1000</v>
      </c>
      <c r="G16" s="452">
        <v>999993</v>
      </c>
      <c r="H16" s="453">
        <v>999999</v>
      </c>
      <c r="I16" s="532">
        <f>G16-H16</f>
        <v>-6</v>
      </c>
      <c r="J16" s="532">
        <f t="shared" si="3"/>
        <v>-6000</v>
      </c>
      <c r="K16" s="532">
        <f t="shared" si="0"/>
        <v>-0.006</v>
      </c>
      <c r="L16" s="452">
        <v>205</v>
      </c>
      <c r="M16" s="453">
        <v>192</v>
      </c>
      <c r="N16" s="532">
        <f>L16-M16</f>
        <v>13</v>
      </c>
      <c r="O16" s="532">
        <f t="shared" si="5"/>
        <v>13000</v>
      </c>
      <c r="P16" s="532">
        <f t="shared" si="1"/>
        <v>0.013</v>
      </c>
      <c r="Q16" s="592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364</v>
      </c>
      <c r="F17" s="511">
        <v>1000</v>
      </c>
      <c r="G17" s="452">
        <v>999928</v>
      </c>
      <c r="H17" s="453">
        <v>999930</v>
      </c>
      <c r="I17" s="532">
        <f aca="true" t="shared" si="6" ref="I17:I49">G17-H17</f>
        <v>-2</v>
      </c>
      <c r="J17" s="532">
        <f t="shared" si="3"/>
        <v>-2000</v>
      </c>
      <c r="K17" s="532">
        <f t="shared" si="0"/>
        <v>-0.002</v>
      </c>
      <c r="L17" s="452">
        <v>2289</v>
      </c>
      <c r="M17" s="453">
        <v>2293</v>
      </c>
      <c r="N17" s="532">
        <f aca="true" t="shared" si="7" ref="N17:N49">L17-M17</f>
        <v>-4</v>
      </c>
      <c r="O17" s="532">
        <f t="shared" si="5"/>
        <v>-4000</v>
      </c>
      <c r="P17" s="532">
        <f t="shared" si="1"/>
        <v>-0.004</v>
      </c>
      <c r="Q17" s="184"/>
    </row>
    <row r="18" spans="1:17" ht="15.75" customHeight="1">
      <c r="A18" s="496">
        <v>10</v>
      </c>
      <c r="B18" s="497" t="s">
        <v>129</v>
      </c>
      <c r="C18" s="502">
        <v>4864832</v>
      </c>
      <c r="D18" s="48" t="s">
        <v>13</v>
      </c>
      <c r="E18" s="49" t="s">
        <v>364</v>
      </c>
      <c r="F18" s="511">
        <v>1000</v>
      </c>
      <c r="G18" s="452">
        <v>96</v>
      </c>
      <c r="H18" s="453">
        <v>96</v>
      </c>
      <c r="I18" s="532">
        <f t="shared" si="6"/>
        <v>0</v>
      </c>
      <c r="J18" s="532">
        <f t="shared" si="3"/>
        <v>0</v>
      </c>
      <c r="K18" s="532">
        <f t="shared" si="0"/>
        <v>0</v>
      </c>
      <c r="L18" s="452">
        <v>1338</v>
      </c>
      <c r="M18" s="453">
        <v>1238</v>
      </c>
      <c r="N18" s="532">
        <f t="shared" si="7"/>
        <v>100</v>
      </c>
      <c r="O18" s="532">
        <f t="shared" si="5"/>
        <v>100000</v>
      </c>
      <c r="P18" s="532">
        <f t="shared" si="1"/>
        <v>0.1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364</v>
      </c>
      <c r="F19" s="511">
        <v>1000</v>
      </c>
      <c r="G19" s="452">
        <v>222</v>
      </c>
      <c r="H19" s="453">
        <v>226</v>
      </c>
      <c r="I19" s="532">
        <f t="shared" si="6"/>
        <v>-4</v>
      </c>
      <c r="J19" s="532">
        <f t="shared" si="3"/>
        <v>-4000</v>
      </c>
      <c r="K19" s="532">
        <f t="shared" si="0"/>
        <v>-0.004</v>
      </c>
      <c r="L19" s="452">
        <v>2629</v>
      </c>
      <c r="M19" s="453">
        <v>2628</v>
      </c>
      <c r="N19" s="532">
        <f t="shared" si="7"/>
        <v>1</v>
      </c>
      <c r="O19" s="532">
        <f t="shared" si="5"/>
        <v>1000</v>
      </c>
      <c r="P19" s="532">
        <f t="shared" si="1"/>
        <v>0.001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364</v>
      </c>
      <c r="F20" s="511">
        <v>1000</v>
      </c>
      <c r="G20" s="452">
        <v>225</v>
      </c>
      <c r="H20" s="453">
        <v>225</v>
      </c>
      <c r="I20" s="532">
        <f t="shared" si="6"/>
        <v>0</v>
      </c>
      <c r="J20" s="532">
        <f t="shared" si="3"/>
        <v>0</v>
      </c>
      <c r="K20" s="532">
        <f t="shared" si="0"/>
        <v>0</v>
      </c>
      <c r="L20" s="452">
        <v>1849</v>
      </c>
      <c r="M20" s="453">
        <v>1842</v>
      </c>
      <c r="N20" s="532">
        <f t="shared" si="7"/>
        <v>7</v>
      </c>
      <c r="O20" s="532">
        <f t="shared" si="5"/>
        <v>7000</v>
      </c>
      <c r="P20" s="532">
        <f t="shared" si="1"/>
        <v>0.007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364</v>
      </c>
      <c r="F21" s="511">
        <v>1000</v>
      </c>
      <c r="G21" s="452">
        <v>295</v>
      </c>
      <c r="H21" s="453">
        <v>295</v>
      </c>
      <c r="I21" s="532">
        <f t="shared" si="6"/>
        <v>0</v>
      </c>
      <c r="J21" s="532">
        <f t="shared" si="3"/>
        <v>0</v>
      </c>
      <c r="K21" s="532">
        <f t="shared" si="0"/>
        <v>0</v>
      </c>
      <c r="L21" s="452">
        <v>654</v>
      </c>
      <c r="M21" s="453">
        <v>233</v>
      </c>
      <c r="N21" s="532">
        <f t="shared" si="7"/>
        <v>421</v>
      </c>
      <c r="O21" s="532">
        <f t="shared" si="5"/>
        <v>421000</v>
      </c>
      <c r="P21" s="532">
        <f t="shared" si="1"/>
        <v>0.421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364</v>
      </c>
      <c r="F22" s="511">
        <v>1000</v>
      </c>
      <c r="G22" s="452">
        <v>28</v>
      </c>
      <c r="H22" s="453">
        <v>28</v>
      </c>
      <c r="I22" s="532">
        <f t="shared" si="6"/>
        <v>0</v>
      </c>
      <c r="J22" s="532">
        <f t="shared" si="3"/>
        <v>0</v>
      </c>
      <c r="K22" s="532">
        <f t="shared" si="0"/>
        <v>0</v>
      </c>
      <c r="L22" s="452">
        <v>13236</v>
      </c>
      <c r="M22" s="453">
        <v>13184</v>
      </c>
      <c r="N22" s="532">
        <f t="shared" si="7"/>
        <v>52</v>
      </c>
      <c r="O22" s="532">
        <f t="shared" si="5"/>
        <v>52000</v>
      </c>
      <c r="P22" s="532">
        <f t="shared" si="1"/>
        <v>0.052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364</v>
      </c>
      <c r="F23" s="511">
        <v>1000</v>
      </c>
      <c r="G23" s="452">
        <v>116</v>
      </c>
      <c r="H23" s="453">
        <v>116</v>
      </c>
      <c r="I23" s="532">
        <f t="shared" si="6"/>
        <v>0</v>
      </c>
      <c r="J23" s="532">
        <f t="shared" si="3"/>
        <v>0</v>
      </c>
      <c r="K23" s="532">
        <f t="shared" si="0"/>
        <v>0</v>
      </c>
      <c r="L23" s="452">
        <v>33528</v>
      </c>
      <c r="M23" s="453">
        <v>33397</v>
      </c>
      <c r="N23" s="532">
        <f t="shared" si="7"/>
        <v>131</v>
      </c>
      <c r="O23" s="532">
        <f t="shared" si="5"/>
        <v>131000</v>
      </c>
      <c r="P23" s="356">
        <f t="shared" si="1"/>
        <v>0.131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364</v>
      </c>
      <c r="F24" s="511">
        <v>1000</v>
      </c>
      <c r="G24" s="452">
        <v>261</v>
      </c>
      <c r="H24" s="453">
        <v>261</v>
      </c>
      <c r="I24" s="532">
        <f t="shared" si="6"/>
        <v>0</v>
      </c>
      <c r="J24" s="532">
        <f t="shared" si="3"/>
        <v>0</v>
      </c>
      <c r="K24" s="532">
        <f t="shared" si="0"/>
        <v>0</v>
      </c>
      <c r="L24" s="452">
        <v>6511</v>
      </c>
      <c r="M24" s="453">
        <v>6007</v>
      </c>
      <c r="N24" s="532">
        <f t="shared" si="7"/>
        <v>504</v>
      </c>
      <c r="O24" s="532">
        <f t="shared" si="5"/>
        <v>504000</v>
      </c>
      <c r="P24" s="532">
        <f t="shared" si="1"/>
        <v>0.504</v>
      </c>
      <c r="Q24" s="184"/>
    </row>
    <row r="25" spans="1:17" ht="15.75" customHeight="1">
      <c r="A25" s="496">
        <v>17</v>
      </c>
      <c r="B25" s="497" t="s">
        <v>127</v>
      </c>
      <c r="C25" s="502">
        <v>4864839</v>
      </c>
      <c r="D25" s="48" t="s">
        <v>13</v>
      </c>
      <c r="E25" s="49" t="s">
        <v>364</v>
      </c>
      <c r="F25" s="511">
        <v>1000</v>
      </c>
      <c r="G25" s="452">
        <v>281</v>
      </c>
      <c r="H25" s="453">
        <v>281</v>
      </c>
      <c r="I25" s="532">
        <f t="shared" si="6"/>
        <v>0</v>
      </c>
      <c r="J25" s="532">
        <f t="shared" si="3"/>
        <v>0</v>
      </c>
      <c r="K25" s="532">
        <f t="shared" si="0"/>
        <v>0</v>
      </c>
      <c r="L25" s="452">
        <v>5056</v>
      </c>
      <c r="M25" s="453">
        <v>5038</v>
      </c>
      <c r="N25" s="532">
        <f t="shared" si="7"/>
        <v>18</v>
      </c>
      <c r="O25" s="532">
        <f t="shared" si="5"/>
        <v>18000</v>
      </c>
      <c r="P25" s="532">
        <f t="shared" si="1"/>
        <v>0.018</v>
      </c>
      <c r="Q25" s="184"/>
    </row>
    <row r="26" spans="1:17" ht="15.75" customHeight="1">
      <c r="A26" s="496">
        <v>18</v>
      </c>
      <c r="B26" s="497" t="s">
        <v>130</v>
      </c>
      <c r="C26" s="502">
        <v>4864786</v>
      </c>
      <c r="D26" s="48" t="s">
        <v>13</v>
      </c>
      <c r="E26" s="49" t="s">
        <v>364</v>
      </c>
      <c r="F26" s="511">
        <v>100</v>
      </c>
      <c r="G26" s="452">
        <v>28400</v>
      </c>
      <c r="H26" s="453">
        <v>27541</v>
      </c>
      <c r="I26" s="532">
        <f t="shared" si="6"/>
        <v>859</v>
      </c>
      <c r="J26" s="532">
        <f t="shared" si="3"/>
        <v>85900</v>
      </c>
      <c r="K26" s="532">
        <f t="shared" si="0"/>
        <v>0.0859</v>
      </c>
      <c r="L26" s="452">
        <v>418</v>
      </c>
      <c r="M26" s="453">
        <v>418</v>
      </c>
      <c r="N26" s="532">
        <f t="shared" si="7"/>
        <v>0</v>
      </c>
      <c r="O26" s="532">
        <f t="shared" si="5"/>
        <v>0</v>
      </c>
      <c r="P26" s="532">
        <f t="shared" si="1"/>
        <v>0</v>
      </c>
      <c r="Q26" s="184"/>
    </row>
    <row r="27" spans="1:17" ht="15.75" customHeight="1">
      <c r="A27" s="496">
        <v>19</v>
      </c>
      <c r="B27" s="497" t="s">
        <v>128</v>
      </c>
      <c r="C27" s="502">
        <v>4864883</v>
      </c>
      <c r="D27" s="48" t="s">
        <v>13</v>
      </c>
      <c r="E27" s="49" t="s">
        <v>364</v>
      </c>
      <c r="F27" s="511">
        <v>1000</v>
      </c>
      <c r="G27" s="452">
        <v>998950</v>
      </c>
      <c r="H27" s="453">
        <v>998948</v>
      </c>
      <c r="I27" s="532">
        <f t="shared" si="6"/>
        <v>2</v>
      </c>
      <c r="J27" s="532">
        <f t="shared" si="3"/>
        <v>2000</v>
      </c>
      <c r="K27" s="532">
        <f t="shared" si="0"/>
        <v>0.002</v>
      </c>
      <c r="L27" s="452">
        <v>5043</v>
      </c>
      <c r="M27" s="453">
        <v>4955</v>
      </c>
      <c r="N27" s="532">
        <f t="shared" si="7"/>
        <v>88</v>
      </c>
      <c r="O27" s="532">
        <f t="shared" si="5"/>
        <v>88000</v>
      </c>
      <c r="P27" s="532">
        <f t="shared" si="1"/>
        <v>0.088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132"/>
      <c r="H28" s="23"/>
      <c r="I28" s="23"/>
      <c r="J28" s="23"/>
      <c r="K28" s="246">
        <f>SUM(K16:K27)</f>
        <v>0.07590000000000001</v>
      </c>
      <c r="L28" s="102"/>
      <c r="M28" s="23"/>
      <c r="N28" s="23"/>
      <c r="O28" s="23"/>
      <c r="P28" s="246">
        <f>SUM(P16:P27)</f>
        <v>1.3310000000000002</v>
      </c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364</v>
      </c>
      <c r="F29" s="511">
        <v>1100</v>
      </c>
      <c r="G29" s="452">
        <v>999998</v>
      </c>
      <c r="H29" s="453">
        <v>999998</v>
      </c>
      <c r="I29" s="532">
        <f t="shared" si="6"/>
        <v>0</v>
      </c>
      <c r="J29" s="532">
        <f t="shared" si="3"/>
        <v>0</v>
      </c>
      <c r="K29" s="532">
        <f t="shared" si="0"/>
        <v>0</v>
      </c>
      <c r="L29" s="452">
        <v>873732</v>
      </c>
      <c r="M29" s="453">
        <v>878541</v>
      </c>
      <c r="N29" s="532">
        <f t="shared" si="7"/>
        <v>-4809</v>
      </c>
      <c r="O29" s="532">
        <f t="shared" si="5"/>
        <v>-5289900</v>
      </c>
      <c r="P29" s="532">
        <f t="shared" si="1"/>
        <v>-5.2899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364</v>
      </c>
      <c r="F30" s="511">
        <v>1100</v>
      </c>
      <c r="G30" s="452">
        <v>999999</v>
      </c>
      <c r="H30" s="453">
        <v>999999</v>
      </c>
      <c r="I30" s="532">
        <f t="shared" si="6"/>
        <v>0</v>
      </c>
      <c r="J30" s="532">
        <f t="shared" si="3"/>
        <v>0</v>
      </c>
      <c r="K30" s="532">
        <f t="shared" si="0"/>
        <v>0</v>
      </c>
      <c r="L30" s="452">
        <v>905833</v>
      </c>
      <c r="M30" s="453">
        <v>908823</v>
      </c>
      <c r="N30" s="532">
        <f t="shared" si="7"/>
        <v>-2990</v>
      </c>
      <c r="O30" s="532">
        <f t="shared" si="5"/>
        <v>-3289000</v>
      </c>
      <c r="P30" s="532">
        <f t="shared" si="1"/>
        <v>-3.289</v>
      </c>
      <c r="Q30" s="184"/>
    </row>
    <row r="31" spans="1:17" ht="15.75" customHeight="1">
      <c r="A31" s="496">
        <v>22</v>
      </c>
      <c r="B31" s="497" t="s">
        <v>386</v>
      </c>
      <c r="C31" s="502">
        <v>4864943</v>
      </c>
      <c r="D31" s="48" t="s">
        <v>13</v>
      </c>
      <c r="E31" s="49" t="s">
        <v>364</v>
      </c>
      <c r="F31" s="511">
        <v>1000</v>
      </c>
      <c r="G31" s="452">
        <v>998075</v>
      </c>
      <c r="H31" s="453">
        <v>998547</v>
      </c>
      <c r="I31" s="532">
        <f>G31-H31</f>
        <v>-472</v>
      </c>
      <c r="J31" s="532">
        <f>$F31*I31</f>
        <v>-472000</v>
      </c>
      <c r="K31" s="532">
        <f>J31/1000000</f>
        <v>-0.472</v>
      </c>
      <c r="L31" s="452">
        <v>10117</v>
      </c>
      <c r="M31" s="453">
        <v>10123</v>
      </c>
      <c r="N31" s="532">
        <f>L31-M31</f>
        <v>-6</v>
      </c>
      <c r="O31" s="532">
        <f>$F31*N31</f>
        <v>-6000</v>
      </c>
      <c r="P31" s="532">
        <f>O31/1000000</f>
        <v>-0.006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531"/>
      <c r="H32" s="532"/>
      <c r="I32" s="532"/>
      <c r="J32" s="532"/>
      <c r="K32" s="532"/>
      <c r="L32" s="533"/>
      <c r="M32" s="532"/>
      <c r="N32" s="532"/>
      <c r="O32" s="532"/>
      <c r="P32" s="532"/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364</v>
      </c>
      <c r="F33" s="511">
        <v>-1000</v>
      </c>
      <c r="G33" s="452">
        <v>967525</v>
      </c>
      <c r="H33" s="453">
        <v>967614</v>
      </c>
      <c r="I33" s="532">
        <f t="shared" si="6"/>
        <v>-89</v>
      </c>
      <c r="J33" s="532">
        <f t="shared" si="3"/>
        <v>89000</v>
      </c>
      <c r="K33" s="532">
        <f t="shared" si="0"/>
        <v>0.089</v>
      </c>
      <c r="L33" s="452">
        <v>980481</v>
      </c>
      <c r="M33" s="453">
        <v>980583</v>
      </c>
      <c r="N33" s="532">
        <f t="shared" si="7"/>
        <v>-102</v>
      </c>
      <c r="O33" s="532">
        <f t="shared" si="5"/>
        <v>102000</v>
      </c>
      <c r="P33" s="532">
        <f t="shared" si="1"/>
        <v>0.102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364</v>
      </c>
      <c r="F34" s="511">
        <v>-1000</v>
      </c>
      <c r="G34" s="452">
        <v>987034</v>
      </c>
      <c r="H34" s="453">
        <v>987387</v>
      </c>
      <c r="I34" s="532">
        <f t="shared" si="6"/>
        <v>-353</v>
      </c>
      <c r="J34" s="532">
        <f t="shared" si="3"/>
        <v>353000</v>
      </c>
      <c r="K34" s="532">
        <f t="shared" si="0"/>
        <v>0.353</v>
      </c>
      <c r="L34" s="452">
        <v>987177</v>
      </c>
      <c r="M34" s="453">
        <v>987421</v>
      </c>
      <c r="N34" s="532">
        <f t="shared" si="7"/>
        <v>-244</v>
      </c>
      <c r="O34" s="532">
        <f t="shared" si="5"/>
        <v>244000</v>
      </c>
      <c r="P34" s="532">
        <f t="shared" si="1"/>
        <v>0.244</v>
      </c>
      <c r="Q34" s="184"/>
    </row>
    <row r="35" spans="1:17" ht="15.75" customHeight="1">
      <c r="A35" s="496">
        <v>25</v>
      </c>
      <c r="B35" s="553" t="s">
        <v>151</v>
      </c>
      <c r="C35" s="512">
        <v>4902571</v>
      </c>
      <c r="D35" s="14" t="s">
        <v>13</v>
      </c>
      <c r="E35" s="49" t="s">
        <v>364</v>
      </c>
      <c r="F35" s="512">
        <v>300</v>
      </c>
      <c r="G35" s="452">
        <v>2</v>
      </c>
      <c r="H35" s="453">
        <v>2</v>
      </c>
      <c r="I35" s="532">
        <f t="shared" si="6"/>
        <v>0</v>
      </c>
      <c r="J35" s="532">
        <f t="shared" si="3"/>
        <v>0</v>
      </c>
      <c r="K35" s="532">
        <f t="shared" si="0"/>
        <v>0</v>
      </c>
      <c r="L35" s="452">
        <v>999944</v>
      </c>
      <c r="M35" s="453">
        <v>999944</v>
      </c>
      <c r="N35" s="532">
        <f t="shared" si="7"/>
        <v>0</v>
      </c>
      <c r="O35" s="532">
        <f t="shared" si="5"/>
        <v>0</v>
      </c>
      <c r="P35" s="532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531"/>
      <c r="H36" s="532"/>
      <c r="I36" s="532"/>
      <c r="J36" s="532"/>
      <c r="K36" s="532"/>
      <c r="L36" s="533"/>
      <c r="M36" s="532"/>
      <c r="N36" s="532"/>
      <c r="O36" s="532"/>
      <c r="P36" s="532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364</v>
      </c>
      <c r="F37" s="511">
        <v>1000</v>
      </c>
      <c r="G37" s="452">
        <v>739</v>
      </c>
      <c r="H37" s="453">
        <v>689</v>
      </c>
      <c r="I37" s="532">
        <f t="shared" si="6"/>
        <v>50</v>
      </c>
      <c r="J37" s="532">
        <f t="shared" si="3"/>
        <v>50000</v>
      </c>
      <c r="K37" s="532">
        <f t="shared" si="0"/>
        <v>0.05</v>
      </c>
      <c r="L37" s="452">
        <v>48726</v>
      </c>
      <c r="M37" s="453">
        <v>48343</v>
      </c>
      <c r="N37" s="532">
        <f t="shared" si="7"/>
        <v>383</v>
      </c>
      <c r="O37" s="532">
        <f t="shared" si="5"/>
        <v>383000</v>
      </c>
      <c r="P37" s="532">
        <f t="shared" si="1"/>
        <v>0.383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531"/>
      <c r="H38" s="532"/>
      <c r="I38" s="532"/>
      <c r="J38" s="532"/>
      <c r="K38" s="532"/>
      <c r="L38" s="533"/>
      <c r="M38" s="532"/>
      <c r="N38" s="532"/>
      <c r="O38" s="532"/>
      <c r="P38" s="532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364</v>
      </c>
      <c r="F39" s="511">
        <v>-1000</v>
      </c>
      <c r="G39" s="452">
        <v>598</v>
      </c>
      <c r="H39" s="453">
        <v>590</v>
      </c>
      <c r="I39" s="532">
        <f t="shared" si="6"/>
        <v>8</v>
      </c>
      <c r="J39" s="532">
        <f t="shared" si="3"/>
        <v>-8000</v>
      </c>
      <c r="K39" s="532">
        <f t="shared" si="0"/>
        <v>-0.008</v>
      </c>
      <c r="L39" s="452">
        <v>980862</v>
      </c>
      <c r="M39" s="453">
        <v>981017</v>
      </c>
      <c r="N39" s="532">
        <f t="shared" si="7"/>
        <v>-155</v>
      </c>
      <c r="O39" s="532">
        <f t="shared" si="5"/>
        <v>155000</v>
      </c>
      <c r="P39" s="532">
        <f t="shared" si="1"/>
        <v>0.155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364</v>
      </c>
      <c r="F40" s="511">
        <v>-1000</v>
      </c>
      <c r="G40" s="452">
        <v>2566</v>
      </c>
      <c r="H40" s="453">
        <v>2112</v>
      </c>
      <c r="I40" s="532">
        <f t="shared" si="6"/>
        <v>454</v>
      </c>
      <c r="J40" s="532">
        <f t="shared" si="3"/>
        <v>-454000</v>
      </c>
      <c r="K40" s="532">
        <f t="shared" si="0"/>
        <v>-0.454</v>
      </c>
      <c r="L40" s="452">
        <v>985437</v>
      </c>
      <c r="M40" s="453">
        <v>987035</v>
      </c>
      <c r="N40" s="532">
        <f t="shared" si="7"/>
        <v>-1598</v>
      </c>
      <c r="O40" s="532">
        <f t="shared" si="5"/>
        <v>1598000</v>
      </c>
      <c r="P40" s="532">
        <f t="shared" si="1"/>
        <v>1.598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364</v>
      </c>
      <c r="F41" s="511">
        <v>-1000</v>
      </c>
      <c r="G41" s="452">
        <v>998068</v>
      </c>
      <c r="H41" s="453">
        <v>998475</v>
      </c>
      <c r="I41" s="532">
        <f t="shared" si="6"/>
        <v>-407</v>
      </c>
      <c r="J41" s="532">
        <f t="shared" si="3"/>
        <v>407000</v>
      </c>
      <c r="K41" s="532">
        <f t="shared" si="0"/>
        <v>0.407</v>
      </c>
      <c r="L41" s="452">
        <v>992637</v>
      </c>
      <c r="M41" s="453">
        <v>993165</v>
      </c>
      <c r="N41" s="532">
        <f t="shared" si="7"/>
        <v>-528</v>
      </c>
      <c r="O41" s="532">
        <f t="shared" si="5"/>
        <v>528000</v>
      </c>
      <c r="P41" s="532">
        <f t="shared" si="1"/>
        <v>0.528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364</v>
      </c>
      <c r="F42" s="511">
        <v>-1000</v>
      </c>
      <c r="G42" s="452">
        <v>998788</v>
      </c>
      <c r="H42" s="453">
        <v>998802</v>
      </c>
      <c r="I42" s="532">
        <f t="shared" si="6"/>
        <v>-14</v>
      </c>
      <c r="J42" s="532">
        <f t="shared" si="3"/>
        <v>14000</v>
      </c>
      <c r="K42" s="532">
        <f t="shared" si="0"/>
        <v>0.014</v>
      </c>
      <c r="L42" s="452">
        <v>997323</v>
      </c>
      <c r="M42" s="453">
        <v>997762</v>
      </c>
      <c r="N42" s="532">
        <f t="shared" si="7"/>
        <v>-439</v>
      </c>
      <c r="O42" s="532">
        <f t="shared" si="5"/>
        <v>439000</v>
      </c>
      <c r="P42" s="532">
        <f t="shared" si="1"/>
        <v>0.439</v>
      </c>
      <c r="Q42" s="233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531"/>
      <c r="H43" s="532"/>
      <c r="I43" s="532"/>
      <c r="J43" s="532"/>
      <c r="K43" s="532"/>
      <c r="L43" s="533"/>
      <c r="M43" s="532"/>
      <c r="N43" s="532"/>
      <c r="O43" s="532"/>
      <c r="P43" s="532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531"/>
      <c r="H44" s="532"/>
      <c r="I44" s="532"/>
      <c r="J44" s="532"/>
      <c r="K44" s="532"/>
      <c r="L44" s="533"/>
      <c r="M44" s="532"/>
      <c r="N44" s="532"/>
      <c r="O44" s="532"/>
      <c r="P44" s="532"/>
      <c r="Q44" s="184"/>
    </row>
    <row r="45" spans="1:17" ht="15.75" customHeight="1">
      <c r="A45" s="496"/>
      <c r="B45" s="497" t="s">
        <v>20</v>
      </c>
      <c r="C45" s="502">
        <v>4864808</v>
      </c>
      <c r="D45" s="48" t="s">
        <v>13</v>
      </c>
      <c r="E45" s="49" t="s">
        <v>364</v>
      </c>
      <c r="F45" s="511">
        <v>200</v>
      </c>
      <c r="G45" s="452">
        <v>3400</v>
      </c>
      <c r="H45" s="453">
        <v>3400</v>
      </c>
      <c r="I45" s="532">
        <f>G45-H45</f>
        <v>0</v>
      </c>
      <c r="J45" s="532">
        <f>$F45*I45</f>
        <v>0</v>
      </c>
      <c r="K45" s="532">
        <f>J45/1000000</f>
        <v>0</v>
      </c>
      <c r="L45" s="452">
        <v>3207</v>
      </c>
      <c r="M45" s="453">
        <v>3207</v>
      </c>
      <c r="N45" s="532">
        <f>L45-M45</f>
        <v>0</v>
      </c>
      <c r="O45" s="532">
        <f>$F45*N45</f>
        <v>0</v>
      </c>
      <c r="P45" s="532">
        <f>O45/1000000</f>
        <v>0</v>
      </c>
      <c r="Q45" s="591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364</v>
      </c>
      <c r="F46" s="511">
        <v>1000</v>
      </c>
      <c r="G46" s="452">
        <v>11707</v>
      </c>
      <c r="H46" s="453">
        <v>11162</v>
      </c>
      <c r="I46" s="532">
        <f t="shared" si="6"/>
        <v>545</v>
      </c>
      <c r="J46" s="532">
        <f t="shared" si="3"/>
        <v>545000</v>
      </c>
      <c r="K46" s="532">
        <f t="shared" si="0"/>
        <v>0.545</v>
      </c>
      <c r="L46" s="452">
        <v>10489</v>
      </c>
      <c r="M46" s="453">
        <v>10375</v>
      </c>
      <c r="N46" s="532">
        <f t="shared" si="7"/>
        <v>114</v>
      </c>
      <c r="O46" s="532">
        <f t="shared" si="5"/>
        <v>114000</v>
      </c>
      <c r="P46" s="532">
        <f t="shared" si="1"/>
        <v>0.114</v>
      </c>
      <c r="Q46" s="184"/>
    </row>
    <row r="47" spans="1:17" ht="15.75" customHeight="1">
      <c r="A47" s="496"/>
      <c r="B47" s="499" t="s">
        <v>124</v>
      </c>
      <c r="C47" s="502"/>
      <c r="D47" s="48"/>
      <c r="E47" s="48"/>
      <c r="F47" s="511"/>
      <c r="G47" s="531"/>
      <c r="H47" s="532"/>
      <c r="I47" s="532"/>
      <c r="J47" s="532"/>
      <c r="K47" s="532"/>
      <c r="L47" s="533"/>
      <c r="M47" s="532"/>
      <c r="N47" s="532"/>
      <c r="O47" s="532"/>
      <c r="P47" s="532"/>
      <c r="Q47" s="184"/>
    </row>
    <row r="48" spans="1:17" ht="15.75" customHeight="1">
      <c r="A48" s="496">
        <v>33</v>
      </c>
      <c r="B48" s="497" t="s">
        <v>125</v>
      </c>
      <c r="C48" s="502">
        <v>4865134</v>
      </c>
      <c r="D48" s="48" t="s">
        <v>13</v>
      </c>
      <c r="E48" s="49" t="s">
        <v>364</v>
      </c>
      <c r="F48" s="511">
        <v>100</v>
      </c>
      <c r="G48" s="452">
        <v>64625</v>
      </c>
      <c r="H48" s="453">
        <v>65706</v>
      </c>
      <c r="I48" s="532">
        <f t="shared" si="6"/>
        <v>-1081</v>
      </c>
      <c r="J48" s="532">
        <f t="shared" si="3"/>
        <v>-108100</v>
      </c>
      <c r="K48" s="532">
        <f t="shared" si="0"/>
        <v>-0.1081</v>
      </c>
      <c r="L48" s="452">
        <v>1644</v>
      </c>
      <c r="M48" s="453">
        <v>1644</v>
      </c>
      <c r="N48" s="532">
        <f t="shared" si="7"/>
        <v>0</v>
      </c>
      <c r="O48" s="532">
        <f t="shared" si="5"/>
        <v>0</v>
      </c>
      <c r="P48" s="532">
        <f t="shared" si="1"/>
        <v>0</v>
      </c>
      <c r="Q48" s="184"/>
    </row>
    <row r="49" spans="1:17" ht="15.75" customHeight="1" thickBot="1">
      <c r="A49" s="500">
        <v>34</v>
      </c>
      <c r="B49" s="433" t="s">
        <v>126</v>
      </c>
      <c r="C49" s="503">
        <v>4865135</v>
      </c>
      <c r="D49" s="57" t="s">
        <v>13</v>
      </c>
      <c r="E49" s="55" t="s">
        <v>364</v>
      </c>
      <c r="F49" s="513">
        <v>100</v>
      </c>
      <c r="G49" s="457">
        <v>34159</v>
      </c>
      <c r="H49" s="458">
        <v>33743</v>
      </c>
      <c r="I49" s="534">
        <f t="shared" si="6"/>
        <v>416</v>
      </c>
      <c r="J49" s="534">
        <f t="shared" si="3"/>
        <v>41600</v>
      </c>
      <c r="K49" s="534">
        <f t="shared" si="0"/>
        <v>0.0416</v>
      </c>
      <c r="L49" s="457">
        <v>999406</v>
      </c>
      <c r="M49" s="458">
        <v>999406</v>
      </c>
      <c r="N49" s="534">
        <f t="shared" si="7"/>
        <v>0</v>
      </c>
      <c r="O49" s="534">
        <f t="shared" si="5"/>
        <v>0</v>
      </c>
      <c r="P49" s="534">
        <f t="shared" si="1"/>
        <v>0</v>
      </c>
      <c r="Q49" s="185"/>
    </row>
    <row r="50" spans="6:16" ht="15.75" thickTop="1">
      <c r="F50" s="247"/>
      <c r="I50" s="19"/>
      <c r="J50" s="19"/>
      <c r="K50" s="19"/>
      <c r="N50" s="19"/>
      <c r="O50" s="19"/>
      <c r="P50" s="19"/>
    </row>
    <row r="51" spans="2:16" ht="16.5">
      <c r="B51" s="18" t="s">
        <v>145</v>
      </c>
      <c r="F51" s="247"/>
      <c r="I51" s="19"/>
      <c r="J51" s="19"/>
      <c r="K51" s="540">
        <f>SUM(K8:K49)-K28</f>
        <v>0.6711999999999999</v>
      </c>
      <c r="N51" s="19"/>
      <c r="O51" s="19"/>
      <c r="P51" s="540">
        <f>SUM(P8:P49)-P28</f>
        <v>-3.1798</v>
      </c>
    </row>
    <row r="52" spans="2:16" ht="15">
      <c r="B52" s="18"/>
      <c r="F52" s="247"/>
      <c r="I52" s="19"/>
      <c r="J52" s="19"/>
      <c r="K52" s="35"/>
      <c r="N52" s="19"/>
      <c r="O52" s="19"/>
      <c r="P52" s="35"/>
    </row>
    <row r="53" spans="2:16" ht="16.5">
      <c r="B53" s="18" t="s">
        <v>146</v>
      </c>
      <c r="F53" s="247"/>
      <c r="I53" s="19"/>
      <c r="J53" s="19"/>
      <c r="K53" s="540">
        <f>SUM(K51:K52)</f>
        <v>0.6711999999999999</v>
      </c>
      <c r="N53" s="19"/>
      <c r="O53" s="19"/>
      <c r="P53" s="540">
        <f>SUM(P51:P52)</f>
        <v>-3.1798</v>
      </c>
    </row>
    <row r="54" ht="15">
      <c r="F54" s="247"/>
    </row>
    <row r="55" spans="6:17" ht="15">
      <c r="F55" s="247"/>
      <c r="Q55" s="314" t="str">
        <f>NDPL!$Q$1</f>
        <v>JANUARY-2011</v>
      </c>
    </row>
    <row r="56" ht="15">
      <c r="F56" s="247"/>
    </row>
    <row r="57" spans="6:17" ht="15">
      <c r="F57" s="247"/>
      <c r="Q57" s="314"/>
    </row>
    <row r="58" spans="1:16" ht="18.75" thickBot="1">
      <c r="A58" s="110" t="s">
        <v>263</v>
      </c>
      <c r="F58" s="247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01/02/11</v>
      </c>
      <c r="H59" s="41" t="str">
        <f>NDPL!H5</f>
        <v>INTIAL READING 01/01/11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01/02/11</v>
      </c>
      <c r="M59" s="41" t="str">
        <f>NDPL!H5</f>
        <v>INTIAL READING 01/01/11</v>
      </c>
      <c r="N59" s="41" t="s">
        <v>4</v>
      </c>
      <c r="O59" s="41" t="s">
        <v>5</v>
      </c>
      <c r="P59" s="41" t="s">
        <v>6</v>
      </c>
      <c r="Q59" s="42" t="s">
        <v>327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131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364</v>
      </c>
      <c r="F62" s="511">
        <v>-1000</v>
      </c>
      <c r="G62" s="452">
        <v>998542</v>
      </c>
      <c r="H62" s="453">
        <v>998715</v>
      </c>
      <c r="I62" s="453">
        <f>G62-H62</f>
        <v>-173</v>
      </c>
      <c r="J62" s="453">
        <f>$F62*I62</f>
        <v>173000</v>
      </c>
      <c r="K62" s="453">
        <f>J62/1000000</f>
        <v>0.173</v>
      </c>
      <c r="L62" s="452">
        <v>955731</v>
      </c>
      <c r="M62" s="453">
        <v>959042</v>
      </c>
      <c r="N62" s="453">
        <f>L62-M62</f>
        <v>-3311</v>
      </c>
      <c r="O62" s="453">
        <f>$F62*N62</f>
        <v>3311000</v>
      </c>
      <c r="P62" s="453">
        <f>O62/1000000</f>
        <v>3.311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364</v>
      </c>
      <c r="F63" s="511">
        <v>-1000</v>
      </c>
      <c r="G63" s="452">
        <v>16127</v>
      </c>
      <c r="H63" s="453">
        <v>16002</v>
      </c>
      <c r="I63" s="453">
        <f>G63-H63</f>
        <v>125</v>
      </c>
      <c r="J63" s="453">
        <f>$F63*I63</f>
        <v>-125000</v>
      </c>
      <c r="K63" s="453">
        <f>J63/1000000</f>
        <v>-0.125</v>
      </c>
      <c r="L63" s="452">
        <v>972584</v>
      </c>
      <c r="M63" s="453">
        <v>973349</v>
      </c>
      <c r="N63" s="453">
        <f>L63-M63</f>
        <v>-765</v>
      </c>
      <c r="O63" s="453">
        <f>$F63*N63</f>
        <v>765000</v>
      </c>
      <c r="P63" s="453">
        <f>O63/1000000</f>
        <v>0.765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364</v>
      </c>
      <c r="F64" s="511">
        <v>-1000</v>
      </c>
      <c r="G64" s="452">
        <v>15135</v>
      </c>
      <c r="H64" s="453">
        <v>15185</v>
      </c>
      <c r="I64" s="453">
        <f>G64-H64</f>
        <v>-50</v>
      </c>
      <c r="J64" s="453">
        <f>$F64*I64</f>
        <v>50000</v>
      </c>
      <c r="K64" s="453">
        <f>J64/1000000</f>
        <v>0.05</v>
      </c>
      <c r="L64" s="452">
        <v>963631</v>
      </c>
      <c r="M64" s="453">
        <v>964598</v>
      </c>
      <c r="N64" s="453">
        <f>L64-M64</f>
        <v>-967</v>
      </c>
      <c r="O64" s="453">
        <f>$F64*N64</f>
        <v>967000</v>
      </c>
      <c r="P64" s="453">
        <f>O64/1000000</f>
        <v>0.967</v>
      </c>
      <c r="Q64" s="184"/>
    </row>
    <row r="65" spans="1:17" ht="15.75" customHeight="1">
      <c r="A65" s="496"/>
      <c r="B65" s="498" t="s">
        <v>132</v>
      </c>
      <c r="C65" s="502"/>
      <c r="D65" s="52"/>
      <c r="E65" s="52"/>
      <c r="F65" s="511"/>
      <c r="G65" s="452"/>
      <c r="H65" s="535"/>
      <c r="I65" s="535"/>
      <c r="J65" s="535"/>
      <c r="K65" s="535"/>
      <c r="L65" s="452"/>
      <c r="M65" s="535"/>
      <c r="N65" s="535"/>
      <c r="O65" s="535"/>
      <c r="P65" s="535"/>
      <c r="Q65" s="184"/>
    </row>
    <row r="66" spans="1:17" ht="15.75" customHeight="1">
      <c r="A66" s="496">
        <v>4</v>
      </c>
      <c r="B66" s="497" t="s">
        <v>133</v>
      </c>
      <c r="C66" s="502">
        <v>4864915</v>
      </c>
      <c r="D66" s="48" t="s">
        <v>13</v>
      </c>
      <c r="E66" s="49" t="s">
        <v>364</v>
      </c>
      <c r="F66" s="511">
        <v>-1000</v>
      </c>
      <c r="G66" s="452">
        <v>984301</v>
      </c>
      <c r="H66" s="453">
        <v>984558</v>
      </c>
      <c r="I66" s="535">
        <f aca="true" t="shared" si="8" ref="I66:I71">G66-H66</f>
        <v>-257</v>
      </c>
      <c r="J66" s="535">
        <f aca="true" t="shared" si="9" ref="J66:J71">$F66*I66</f>
        <v>257000</v>
      </c>
      <c r="K66" s="535">
        <f aca="true" t="shared" si="10" ref="K66:K71">J66/1000000</f>
        <v>0.257</v>
      </c>
      <c r="L66" s="452">
        <v>993846</v>
      </c>
      <c r="M66" s="453">
        <v>993846</v>
      </c>
      <c r="N66" s="535">
        <f aca="true" t="shared" si="11" ref="N66:N71">L66-M66</f>
        <v>0</v>
      </c>
      <c r="O66" s="535">
        <f aca="true" t="shared" si="12" ref="O66:O71">$F66*N66</f>
        <v>0</v>
      </c>
      <c r="P66" s="535">
        <f aca="true" t="shared" si="13" ref="P66:P71">O66/1000000</f>
        <v>0</v>
      </c>
      <c r="Q66" s="184"/>
    </row>
    <row r="67" spans="1:17" ht="15.75" customHeight="1">
      <c r="A67" s="496">
        <v>5</v>
      </c>
      <c r="B67" s="497" t="s">
        <v>134</v>
      </c>
      <c r="C67" s="502">
        <v>4864993</v>
      </c>
      <c r="D67" s="48" t="s">
        <v>13</v>
      </c>
      <c r="E67" s="49" t="s">
        <v>364</v>
      </c>
      <c r="F67" s="511">
        <v>-1000</v>
      </c>
      <c r="G67" s="452">
        <v>975096</v>
      </c>
      <c r="H67" s="453">
        <v>975251</v>
      </c>
      <c r="I67" s="535">
        <f t="shared" si="8"/>
        <v>-155</v>
      </c>
      <c r="J67" s="535">
        <f t="shared" si="9"/>
        <v>155000</v>
      </c>
      <c r="K67" s="535">
        <f t="shared" si="10"/>
        <v>0.155</v>
      </c>
      <c r="L67" s="452">
        <v>992110</v>
      </c>
      <c r="M67" s="453">
        <v>992116</v>
      </c>
      <c r="N67" s="535">
        <f t="shared" si="11"/>
        <v>-6</v>
      </c>
      <c r="O67" s="535">
        <f t="shared" si="12"/>
        <v>6000</v>
      </c>
      <c r="P67" s="535">
        <f t="shared" si="13"/>
        <v>0.006</v>
      </c>
      <c r="Q67" s="184"/>
    </row>
    <row r="68" spans="1:17" ht="15.75" customHeight="1">
      <c r="A68" s="496">
        <v>6</v>
      </c>
      <c r="B68" s="497" t="s">
        <v>135</v>
      </c>
      <c r="C68" s="502">
        <v>4864914</v>
      </c>
      <c r="D68" s="48" t="s">
        <v>13</v>
      </c>
      <c r="E68" s="49" t="s">
        <v>364</v>
      </c>
      <c r="F68" s="511">
        <v>-1000</v>
      </c>
      <c r="G68" s="452">
        <v>1680</v>
      </c>
      <c r="H68" s="453">
        <v>1646</v>
      </c>
      <c r="I68" s="535">
        <f t="shared" si="8"/>
        <v>34</v>
      </c>
      <c r="J68" s="535">
        <f t="shared" si="9"/>
        <v>-34000</v>
      </c>
      <c r="K68" s="535">
        <f t="shared" si="10"/>
        <v>-0.034</v>
      </c>
      <c r="L68" s="452">
        <v>996700</v>
      </c>
      <c r="M68" s="453">
        <v>996992</v>
      </c>
      <c r="N68" s="535">
        <f t="shared" si="11"/>
        <v>-292</v>
      </c>
      <c r="O68" s="535">
        <f t="shared" si="12"/>
        <v>292000</v>
      </c>
      <c r="P68" s="535">
        <f t="shared" si="13"/>
        <v>0.292</v>
      </c>
      <c r="Q68" s="184"/>
    </row>
    <row r="69" spans="1:17" ht="15.75" customHeight="1">
      <c r="A69" s="496">
        <v>7</v>
      </c>
      <c r="B69" s="497" t="s">
        <v>136</v>
      </c>
      <c r="C69" s="502">
        <v>4865167</v>
      </c>
      <c r="D69" s="48" t="s">
        <v>13</v>
      </c>
      <c r="E69" s="49" t="s">
        <v>364</v>
      </c>
      <c r="F69" s="511">
        <v>-1000</v>
      </c>
      <c r="G69" s="452">
        <v>1305</v>
      </c>
      <c r="H69" s="453">
        <v>1241</v>
      </c>
      <c r="I69" s="535">
        <f t="shared" si="8"/>
        <v>64</v>
      </c>
      <c r="J69" s="535">
        <f t="shared" si="9"/>
        <v>-64000</v>
      </c>
      <c r="K69" s="535">
        <f t="shared" si="10"/>
        <v>-0.064</v>
      </c>
      <c r="L69" s="452">
        <v>984969</v>
      </c>
      <c r="M69" s="453">
        <v>984836</v>
      </c>
      <c r="N69" s="535">
        <f t="shared" si="11"/>
        <v>133</v>
      </c>
      <c r="O69" s="535">
        <f t="shared" si="12"/>
        <v>-133000</v>
      </c>
      <c r="P69" s="535">
        <f t="shared" si="13"/>
        <v>-0.133</v>
      </c>
      <c r="Q69" s="184"/>
    </row>
    <row r="70" spans="1:17" s="92" customFormat="1" ht="15">
      <c r="A70" s="593">
        <v>8</v>
      </c>
      <c r="B70" s="594" t="s">
        <v>137</v>
      </c>
      <c r="C70" s="595">
        <v>4864893</v>
      </c>
      <c r="D70" s="77" t="s">
        <v>13</v>
      </c>
      <c r="E70" s="78" t="s">
        <v>364</v>
      </c>
      <c r="F70" s="596">
        <v>-1000</v>
      </c>
      <c r="G70" s="452">
        <v>823</v>
      </c>
      <c r="H70" s="453">
        <v>816</v>
      </c>
      <c r="I70" s="597">
        <f t="shared" si="8"/>
        <v>7</v>
      </c>
      <c r="J70" s="597">
        <f t="shared" si="9"/>
        <v>-7000</v>
      </c>
      <c r="K70" s="597">
        <f t="shared" si="10"/>
        <v>-0.007</v>
      </c>
      <c r="L70" s="452">
        <v>996241</v>
      </c>
      <c r="M70" s="453">
        <v>997240</v>
      </c>
      <c r="N70" s="597">
        <f t="shared" si="11"/>
        <v>-999</v>
      </c>
      <c r="O70" s="597">
        <f t="shared" si="12"/>
        <v>999000</v>
      </c>
      <c r="P70" s="597">
        <f t="shared" si="13"/>
        <v>0.999</v>
      </c>
      <c r="Q70" s="598"/>
    </row>
    <row r="71" spans="1:17" ht="15.75" customHeight="1">
      <c r="A71" s="496">
        <v>9</v>
      </c>
      <c r="B71" s="497" t="s">
        <v>138</v>
      </c>
      <c r="C71" s="502">
        <v>4864918</v>
      </c>
      <c r="D71" s="48" t="s">
        <v>13</v>
      </c>
      <c r="E71" s="49" t="s">
        <v>364</v>
      </c>
      <c r="F71" s="511">
        <v>-1000</v>
      </c>
      <c r="G71" s="452">
        <v>999865</v>
      </c>
      <c r="H71" s="453">
        <v>999864</v>
      </c>
      <c r="I71" s="535">
        <f t="shared" si="8"/>
        <v>1</v>
      </c>
      <c r="J71" s="535">
        <f t="shared" si="9"/>
        <v>-1000</v>
      </c>
      <c r="K71" s="535">
        <f t="shared" si="10"/>
        <v>-0.001</v>
      </c>
      <c r="L71" s="452">
        <v>983165</v>
      </c>
      <c r="M71" s="453">
        <v>984232</v>
      </c>
      <c r="N71" s="535">
        <f t="shared" si="11"/>
        <v>-1067</v>
      </c>
      <c r="O71" s="535">
        <f t="shared" si="12"/>
        <v>1067000</v>
      </c>
      <c r="P71" s="535">
        <f t="shared" si="13"/>
        <v>1.067</v>
      </c>
      <c r="Q71" s="184"/>
    </row>
    <row r="72" spans="1:17" ht="15.75" customHeight="1">
      <c r="A72" s="496"/>
      <c r="B72" s="499" t="s">
        <v>139</v>
      </c>
      <c r="C72" s="502"/>
      <c r="D72" s="48"/>
      <c r="E72" s="48"/>
      <c r="F72" s="511"/>
      <c r="G72" s="452"/>
      <c r="H72" s="535"/>
      <c r="I72" s="535"/>
      <c r="J72" s="535"/>
      <c r="K72" s="535"/>
      <c r="L72" s="452"/>
      <c r="M72" s="535"/>
      <c r="N72" s="535"/>
      <c r="O72" s="535"/>
      <c r="P72" s="535"/>
      <c r="Q72" s="184"/>
    </row>
    <row r="73" spans="1:17" ht="15.75" customHeight="1">
      <c r="A73" s="496">
        <v>10</v>
      </c>
      <c r="B73" s="497" t="s">
        <v>140</v>
      </c>
      <c r="C73" s="502">
        <v>4864916</v>
      </c>
      <c r="D73" s="48" t="s">
        <v>13</v>
      </c>
      <c r="E73" s="49" t="s">
        <v>364</v>
      </c>
      <c r="F73" s="511">
        <v>-1000</v>
      </c>
      <c r="G73" s="452">
        <v>13752</v>
      </c>
      <c r="H73" s="453">
        <v>13758</v>
      </c>
      <c r="I73" s="535">
        <f>G73-H73</f>
        <v>-6</v>
      </c>
      <c r="J73" s="535">
        <f>$F73*I73</f>
        <v>6000</v>
      </c>
      <c r="K73" s="535">
        <f>J73/1000000</f>
        <v>0.006</v>
      </c>
      <c r="L73" s="452">
        <v>969057</v>
      </c>
      <c r="M73" s="453">
        <v>969585</v>
      </c>
      <c r="N73" s="535">
        <f>L73-M73</f>
        <v>-528</v>
      </c>
      <c r="O73" s="535">
        <f>$F73*N73</f>
        <v>528000</v>
      </c>
      <c r="P73" s="537">
        <f>O73/1000000</f>
        <v>0.528</v>
      </c>
      <c r="Q73" s="184"/>
    </row>
    <row r="74" spans="1:17" ht="15.75" customHeight="1">
      <c r="A74" s="496">
        <v>11</v>
      </c>
      <c r="B74" s="497" t="s">
        <v>141</v>
      </c>
      <c r="C74" s="502">
        <v>4864917</v>
      </c>
      <c r="D74" s="48" t="s">
        <v>13</v>
      </c>
      <c r="E74" s="49" t="s">
        <v>364</v>
      </c>
      <c r="F74" s="511">
        <v>-1000</v>
      </c>
      <c r="G74" s="452">
        <v>971870</v>
      </c>
      <c r="H74" s="453">
        <v>972242</v>
      </c>
      <c r="I74" s="535">
        <f>G74-H74</f>
        <v>-372</v>
      </c>
      <c r="J74" s="535">
        <f>$F74*I74</f>
        <v>372000</v>
      </c>
      <c r="K74" s="535">
        <f>J74/1000000</f>
        <v>0.372</v>
      </c>
      <c r="L74" s="452">
        <v>927812</v>
      </c>
      <c r="M74" s="453">
        <v>930240</v>
      </c>
      <c r="N74" s="535">
        <f>L74-M74</f>
        <v>-2428</v>
      </c>
      <c r="O74" s="535">
        <f>$F74*N74</f>
        <v>2428000</v>
      </c>
      <c r="P74" s="537">
        <f>O74/1000000</f>
        <v>2.428</v>
      </c>
      <c r="Q74" s="184"/>
    </row>
    <row r="75" spans="1:17" ht="15.75" customHeight="1">
      <c r="A75" s="496"/>
      <c r="B75" s="498" t="s">
        <v>142</v>
      </c>
      <c r="C75" s="502"/>
      <c r="D75" s="52"/>
      <c r="E75" s="52"/>
      <c r="F75" s="511"/>
      <c r="G75" s="452"/>
      <c r="H75" s="535"/>
      <c r="I75" s="535"/>
      <c r="J75" s="535"/>
      <c r="K75" s="535"/>
      <c r="L75" s="452"/>
      <c r="M75" s="535"/>
      <c r="N75" s="535"/>
      <c r="O75" s="535"/>
      <c r="P75" s="535"/>
      <c r="Q75" s="184"/>
    </row>
    <row r="76" spans="1:17" ht="15.75" customHeight="1">
      <c r="A76" s="496">
        <v>12</v>
      </c>
      <c r="B76" s="497" t="s">
        <v>143</v>
      </c>
      <c r="C76" s="502">
        <v>4865053</v>
      </c>
      <c r="D76" s="48" t="s">
        <v>13</v>
      </c>
      <c r="E76" s="49" t="s">
        <v>364</v>
      </c>
      <c r="F76" s="511">
        <v>-1000</v>
      </c>
      <c r="G76" s="452">
        <v>20912</v>
      </c>
      <c r="H76" s="453">
        <v>20874</v>
      </c>
      <c r="I76" s="535">
        <f>G76-H76</f>
        <v>38</v>
      </c>
      <c r="J76" s="535">
        <f>$F76*I76</f>
        <v>-38000</v>
      </c>
      <c r="K76" s="535">
        <f>J76/1000000</f>
        <v>-0.038</v>
      </c>
      <c r="L76" s="452">
        <v>21140</v>
      </c>
      <c r="M76" s="453">
        <v>20538</v>
      </c>
      <c r="N76" s="535">
        <f>L76-M76</f>
        <v>602</v>
      </c>
      <c r="O76" s="535">
        <f>$F76*N76</f>
        <v>-602000</v>
      </c>
      <c r="P76" s="535">
        <f>O76/1000000</f>
        <v>-0.602</v>
      </c>
      <c r="Q76" s="184"/>
    </row>
    <row r="77" spans="1:17" ht="15.75" customHeight="1">
      <c r="A77" s="496">
        <v>13</v>
      </c>
      <c r="B77" s="497" t="s">
        <v>144</v>
      </c>
      <c r="C77" s="502">
        <v>4864986</v>
      </c>
      <c r="D77" s="48" t="s">
        <v>13</v>
      </c>
      <c r="E77" s="49" t="s">
        <v>364</v>
      </c>
      <c r="F77" s="511">
        <v>-1000</v>
      </c>
      <c r="G77" s="452">
        <v>14713</v>
      </c>
      <c r="H77" s="453">
        <v>14693</v>
      </c>
      <c r="I77" s="453">
        <f>G77-H77</f>
        <v>20</v>
      </c>
      <c r="J77" s="453">
        <f>$F77*I77</f>
        <v>-20000</v>
      </c>
      <c r="K77" s="453">
        <f>J77/1000000</f>
        <v>-0.02</v>
      </c>
      <c r="L77" s="452">
        <v>29707</v>
      </c>
      <c r="M77" s="453">
        <v>28764</v>
      </c>
      <c r="N77" s="453">
        <f>L77-M77</f>
        <v>943</v>
      </c>
      <c r="O77" s="453">
        <f>$F77*N77</f>
        <v>-943000</v>
      </c>
      <c r="P77" s="453">
        <f>O77/1000000</f>
        <v>-0.943</v>
      </c>
      <c r="Q77" s="184"/>
    </row>
    <row r="78" spans="1:17" ht="15.75" customHeight="1">
      <c r="A78" s="496"/>
      <c r="B78" s="499" t="s">
        <v>149</v>
      </c>
      <c r="C78" s="502"/>
      <c r="D78" s="48"/>
      <c r="E78" s="48"/>
      <c r="F78" s="511"/>
      <c r="G78" s="536"/>
      <c r="H78" s="453"/>
      <c r="I78" s="453"/>
      <c r="J78" s="453"/>
      <c r="K78" s="453"/>
      <c r="L78" s="536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150</v>
      </c>
      <c r="C79" s="503">
        <v>4902528</v>
      </c>
      <c r="D79" s="113" t="s">
        <v>13</v>
      </c>
      <c r="E79" s="55" t="s">
        <v>364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265</v>
      </c>
      <c r="F81" s="247"/>
      <c r="I81" s="19"/>
      <c r="J81" s="19"/>
      <c r="K81" s="493">
        <f>SUM(K62:K79)</f>
        <v>0.724</v>
      </c>
      <c r="L81" s="21"/>
      <c r="N81" s="19"/>
      <c r="O81" s="19"/>
      <c r="P81" s="493">
        <f>SUM(P62:P79)</f>
        <v>8.685</v>
      </c>
    </row>
    <row r="82" spans="2:16" ht="18">
      <c r="B82" s="385"/>
      <c r="F82" s="247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152</v>
      </c>
      <c r="F83" s="247"/>
      <c r="I83" s="19"/>
      <c r="J83" s="19"/>
      <c r="K83" s="493">
        <f>SUM(K81:K82)</f>
        <v>0.724</v>
      </c>
      <c r="L83" s="21"/>
      <c r="N83" s="19"/>
      <c r="O83" s="19"/>
      <c r="P83" s="493">
        <f>SUM(P81:P82)</f>
        <v>8.685</v>
      </c>
    </row>
    <row r="84" spans="6:18" ht="15">
      <c r="F84" s="247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7"/>
      <c r="I85" s="19"/>
      <c r="J85" s="19"/>
      <c r="K85" s="23"/>
      <c r="L85" s="21"/>
      <c r="N85" s="19"/>
      <c r="O85" s="19"/>
      <c r="P85" s="23"/>
    </row>
    <row r="86" spans="6:18" ht="15">
      <c r="F86" s="247"/>
      <c r="I86" s="19"/>
      <c r="J86" s="19"/>
      <c r="K86" s="23"/>
      <c r="L86" s="21"/>
      <c r="N86" s="19"/>
      <c r="O86" s="19"/>
      <c r="P86" s="23"/>
      <c r="Q86" s="314" t="str">
        <f>NDPL!Q1</f>
        <v>JANUARY-2011</v>
      </c>
      <c r="R86" s="314"/>
    </row>
    <row r="87" spans="1:16" ht="18.75" thickBot="1">
      <c r="A87" s="404" t="s">
        <v>264</v>
      </c>
      <c r="F87" s="247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01/02/11</v>
      </c>
      <c r="H88" s="41" t="str">
        <f>NDPL!H5</f>
        <v>INTIAL READING 01/01/11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01/02/11</v>
      </c>
      <c r="M88" s="41" t="str">
        <f>NDPL!H5</f>
        <v>INTIAL READING 01/01/11</v>
      </c>
      <c r="N88" s="41" t="s">
        <v>4</v>
      </c>
      <c r="O88" s="41" t="s">
        <v>5</v>
      </c>
      <c r="P88" s="41" t="s">
        <v>6</v>
      </c>
      <c r="Q88" s="42" t="s">
        <v>327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364</v>
      </c>
      <c r="F91" s="511">
        <v>-1000</v>
      </c>
      <c r="G91" s="452">
        <v>992474</v>
      </c>
      <c r="H91" s="453">
        <v>992474</v>
      </c>
      <c r="I91" s="532">
        <f>G91-H91</f>
        <v>0</v>
      </c>
      <c r="J91" s="532">
        <f aca="true" t="shared" si="14" ref="J91:J99">$F91*I91</f>
        <v>0</v>
      </c>
      <c r="K91" s="532">
        <f aca="true" t="shared" si="15" ref="K91:K99">J91/1000000</f>
        <v>0</v>
      </c>
      <c r="L91" s="452">
        <v>998659</v>
      </c>
      <c r="M91" s="453">
        <v>998654</v>
      </c>
      <c r="N91" s="453">
        <f>L91-M91</f>
        <v>5</v>
      </c>
      <c r="O91" s="453">
        <f aca="true" t="shared" si="16" ref="O91:O99">$F91*N91</f>
        <v>-5000</v>
      </c>
      <c r="P91" s="453">
        <f aca="true" t="shared" si="17" ref="P91:P99">O91/1000000</f>
        <v>-0.005</v>
      </c>
      <c r="Q91" s="184"/>
    </row>
    <row r="92" spans="1:17" ht="15.75" customHeight="1">
      <c r="A92" s="496">
        <v>2</v>
      </c>
      <c r="B92" s="497" t="s">
        <v>37</v>
      </c>
      <c r="C92" s="502">
        <v>4864800</v>
      </c>
      <c r="D92" s="48" t="s">
        <v>13</v>
      </c>
      <c r="E92" s="49" t="s">
        <v>364</v>
      </c>
      <c r="F92" s="511">
        <v>-100</v>
      </c>
      <c r="G92" s="452">
        <v>993005</v>
      </c>
      <c r="H92" s="453">
        <v>993991</v>
      </c>
      <c r="I92" s="356">
        <f aca="true" t="shared" si="18" ref="I92:I98">G92-H92</f>
        <v>-986</v>
      </c>
      <c r="J92" s="356">
        <f t="shared" si="14"/>
        <v>98600</v>
      </c>
      <c r="K92" s="356">
        <f t="shared" si="15"/>
        <v>0.0986</v>
      </c>
      <c r="L92" s="452">
        <v>12093</v>
      </c>
      <c r="M92" s="453">
        <v>12047</v>
      </c>
      <c r="N92" s="453">
        <f aca="true" t="shared" si="19" ref="N92:N98">L92-M92</f>
        <v>46</v>
      </c>
      <c r="O92" s="453">
        <f t="shared" si="16"/>
        <v>-4600</v>
      </c>
      <c r="P92" s="453">
        <f t="shared" si="17"/>
        <v>-0.0046</v>
      </c>
      <c r="Q92" s="184"/>
    </row>
    <row r="93" spans="1:17" ht="15.75" customHeight="1">
      <c r="A93" s="496"/>
      <c r="B93" s="499" t="s">
        <v>114</v>
      </c>
      <c r="C93" s="502"/>
      <c r="D93" s="48"/>
      <c r="E93" s="49"/>
      <c r="F93" s="511"/>
      <c r="G93" s="538"/>
      <c r="H93" s="532"/>
      <c r="I93" s="532"/>
      <c r="J93" s="532"/>
      <c r="K93" s="532"/>
      <c r="L93" s="452"/>
      <c r="M93" s="453"/>
      <c r="N93" s="453"/>
      <c r="O93" s="453"/>
      <c r="P93" s="453"/>
      <c r="Q93" s="184"/>
    </row>
    <row r="94" spans="1:17" ht="15.75" customHeight="1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364</v>
      </c>
      <c r="F94" s="511">
        <v>-100</v>
      </c>
      <c r="G94" s="452">
        <v>4386</v>
      </c>
      <c r="H94" s="453">
        <v>3511</v>
      </c>
      <c r="I94" s="532">
        <f t="shared" si="18"/>
        <v>875</v>
      </c>
      <c r="J94" s="532">
        <f t="shared" si="14"/>
        <v>-87500</v>
      </c>
      <c r="K94" s="532">
        <f t="shared" si="15"/>
        <v>-0.0875</v>
      </c>
      <c r="L94" s="452">
        <v>54059</v>
      </c>
      <c r="M94" s="453">
        <v>53436</v>
      </c>
      <c r="N94" s="453">
        <f t="shared" si="19"/>
        <v>623</v>
      </c>
      <c r="O94" s="453">
        <f t="shared" si="16"/>
        <v>-62300</v>
      </c>
      <c r="P94" s="456">
        <f t="shared" si="17"/>
        <v>-0.0623</v>
      </c>
      <c r="Q94" s="184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364</v>
      </c>
      <c r="F95" s="511">
        <v>-100</v>
      </c>
      <c r="G95" s="452">
        <v>9629</v>
      </c>
      <c r="H95" s="453">
        <v>7878</v>
      </c>
      <c r="I95" s="532">
        <f t="shared" si="18"/>
        <v>1751</v>
      </c>
      <c r="J95" s="532">
        <f t="shared" si="14"/>
        <v>-175100</v>
      </c>
      <c r="K95" s="532">
        <f t="shared" si="15"/>
        <v>-0.1751</v>
      </c>
      <c r="L95" s="452">
        <v>112252</v>
      </c>
      <c r="M95" s="453">
        <v>111876</v>
      </c>
      <c r="N95" s="453">
        <f t="shared" si="19"/>
        <v>376</v>
      </c>
      <c r="O95" s="453">
        <f t="shared" si="16"/>
        <v>-37600</v>
      </c>
      <c r="P95" s="453">
        <f t="shared" si="17"/>
        <v>-0.0376</v>
      </c>
      <c r="Q95" s="184"/>
    </row>
    <row r="96" spans="1:17" ht="15.75" customHeight="1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364</v>
      </c>
      <c r="F96" s="511">
        <v>-100</v>
      </c>
      <c r="G96" s="452">
        <v>995764</v>
      </c>
      <c r="H96" s="453">
        <v>996921</v>
      </c>
      <c r="I96" s="532">
        <f t="shared" si="18"/>
        <v>-1157</v>
      </c>
      <c r="J96" s="532">
        <f t="shared" si="14"/>
        <v>115700</v>
      </c>
      <c r="K96" s="532">
        <f t="shared" si="15"/>
        <v>0.1157</v>
      </c>
      <c r="L96" s="452">
        <v>4313</v>
      </c>
      <c r="M96" s="453">
        <v>4320</v>
      </c>
      <c r="N96" s="453">
        <f t="shared" si="19"/>
        <v>-7</v>
      </c>
      <c r="O96" s="453">
        <f t="shared" si="16"/>
        <v>700</v>
      </c>
      <c r="P96" s="453">
        <f t="shared" si="17"/>
        <v>0.0007</v>
      </c>
      <c r="Q96" s="184"/>
    </row>
    <row r="97" spans="1:17" ht="15.75" customHeight="1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364</v>
      </c>
      <c r="F97" s="511">
        <v>-100</v>
      </c>
      <c r="G97" s="452">
        <v>10709</v>
      </c>
      <c r="H97" s="453">
        <v>8706</v>
      </c>
      <c r="I97" s="532">
        <f t="shared" si="18"/>
        <v>2003</v>
      </c>
      <c r="J97" s="532">
        <f t="shared" si="14"/>
        <v>-200300</v>
      </c>
      <c r="K97" s="532">
        <f t="shared" si="15"/>
        <v>-0.2003</v>
      </c>
      <c r="L97" s="452">
        <v>74351</v>
      </c>
      <c r="M97" s="453">
        <v>73531</v>
      </c>
      <c r="N97" s="453">
        <f t="shared" si="19"/>
        <v>820</v>
      </c>
      <c r="O97" s="453">
        <f t="shared" si="16"/>
        <v>-82000</v>
      </c>
      <c r="P97" s="453">
        <f t="shared" si="17"/>
        <v>-0.082</v>
      </c>
      <c r="Q97" s="184"/>
    </row>
    <row r="98" spans="1:17" ht="15.75" customHeight="1">
      <c r="A98" s="496">
        <v>7</v>
      </c>
      <c r="B98" s="497" t="s">
        <v>119</v>
      </c>
      <c r="C98" s="502">
        <v>4864948</v>
      </c>
      <c r="D98" s="48" t="s">
        <v>13</v>
      </c>
      <c r="E98" s="49" t="s">
        <v>364</v>
      </c>
      <c r="F98" s="511">
        <v>-1000</v>
      </c>
      <c r="G98" s="452">
        <v>35270</v>
      </c>
      <c r="H98" s="453">
        <v>33672</v>
      </c>
      <c r="I98" s="532">
        <f t="shared" si="18"/>
        <v>1598</v>
      </c>
      <c r="J98" s="532">
        <f t="shared" si="14"/>
        <v>-1598000</v>
      </c>
      <c r="K98" s="532">
        <f t="shared" si="15"/>
        <v>-1.598</v>
      </c>
      <c r="L98" s="452">
        <v>232</v>
      </c>
      <c r="M98" s="453">
        <v>232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184"/>
    </row>
    <row r="99" spans="1:17" ht="15.75" customHeight="1">
      <c r="A99" s="496">
        <v>8</v>
      </c>
      <c r="B99" s="497" t="s">
        <v>400</v>
      </c>
      <c r="C99" s="502">
        <v>4864949</v>
      </c>
      <c r="D99" s="48" t="s">
        <v>13</v>
      </c>
      <c r="E99" s="49" t="s">
        <v>364</v>
      </c>
      <c r="F99" s="511"/>
      <c r="G99" s="453"/>
      <c r="H99" s="453"/>
      <c r="I99" s="532">
        <f>G99-H99</f>
        <v>0</v>
      </c>
      <c r="J99" s="532">
        <f t="shared" si="14"/>
        <v>0</v>
      </c>
      <c r="K99" s="532">
        <f t="shared" si="15"/>
        <v>0</v>
      </c>
      <c r="L99" s="452"/>
      <c r="M99" s="453"/>
      <c r="N99" s="453">
        <f>L99-M99</f>
        <v>0</v>
      </c>
      <c r="O99" s="453">
        <f t="shared" si="16"/>
        <v>0</v>
      </c>
      <c r="P99" s="453">
        <f t="shared" si="17"/>
        <v>0</v>
      </c>
      <c r="Q99" s="184"/>
    </row>
    <row r="100" spans="1:17" ht="15.75" customHeight="1">
      <c r="A100" s="496"/>
      <c r="B100" s="498" t="s">
        <v>120</v>
      </c>
      <c r="C100" s="502"/>
      <c r="D100" s="52"/>
      <c r="E100" s="52"/>
      <c r="F100" s="511"/>
      <c r="G100" s="538"/>
      <c r="H100" s="532"/>
      <c r="I100" s="532"/>
      <c r="J100" s="532"/>
      <c r="K100" s="532"/>
      <c r="L100" s="452"/>
      <c r="M100" s="453"/>
      <c r="N100" s="453"/>
      <c r="O100" s="453"/>
      <c r="P100" s="453"/>
      <c r="Q100" s="184"/>
    </row>
    <row r="101" spans="1:17" ht="15.75" customHeight="1">
      <c r="A101" s="496"/>
      <c r="B101" s="497"/>
      <c r="C101" s="502"/>
      <c r="D101" s="48"/>
      <c r="E101" s="48"/>
      <c r="F101" s="511"/>
      <c r="G101" s="538"/>
      <c r="H101" s="532"/>
      <c r="I101" s="532"/>
      <c r="J101" s="532"/>
      <c r="K101" s="532"/>
      <c r="L101" s="452"/>
      <c r="M101" s="453"/>
      <c r="N101" s="453"/>
      <c r="O101" s="453"/>
      <c r="P101" s="453"/>
      <c r="Q101" s="184"/>
    </row>
    <row r="102" spans="1:17" ht="15.75" customHeight="1">
      <c r="A102" s="496">
        <v>9</v>
      </c>
      <c r="B102" s="497" t="s">
        <v>121</v>
      </c>
      <c r="C102" s="502">
        <v>4864951</v>
      </c>
      <c r="D102" s="48" t="s">
        <v>13</v>
      </c>
      <c r="E102" s="49" t="s">
        <v>364</v>
      </c>
      <c r="F102" s="511">
        <v>-1000</v>
      </c>
      <c r="G102" s="452">
        <v>999785</v>
      </c>
      <c r="H102" s="453">
        <v>999848</v>
      </c>
      <c r="I102" s="532">
        <f>G102-H102</f>
        <v>-63</v>
      </c>
      <c r="J102" s="532">
        <f aca="true" t="shared" si="20" ref="J102:J109">$F102*I102</f>
        <v>63000</v>
      </c>
      <c r="K102" s="532">
        <f aca="true" t="shared" si="21" ref="K102:K109">J102/1000000</f>
        <v>0.063</v>
      </c>
      <c r="L102" s="452">
        <v>36072</v>
      </c>
      <c r="M102" s="453">
        <v>36093</v>
      </c>
      <c r="N102" s="453">
        <f>L102-M102</f>
        <v>-21</v>
      </c>
      <c r="O102" s="453">
        <f aca="true" t="shared" si="22" ref="O102:O109">$F102*N102</f>
        <v>21000</v>
      </c>
      <c r="P102" s="453">
        <f aca="true" t="shared" si="23" ref="P102:P109">O102/1000000</f>
        <v>0.021</v>
      </c>
      <c r="Q102" s="184"/>
    </row>
    <row r="103" spans="1:17" ht="15.75" customHeight="1">
      <c r="A103" s="496">
        <v>10</v>
      </c>
      <c r="B103" s="497" t="s">
        <v>122</v>
      </c>
      <c r="C103" s="502">
        <v>4902501</v>
      </c>
      <c r="D103" s="48" t="s">
        <v>13</v>
      </c>
      <c r="E103" s="49" t="s">
        <v>364</v>
      </c>
      <c r="F103" s="511">
        <v>-1333.33</v>
      </c>
      <c r="G103" s="452">
        <v>999749</v>
      </c>
      <c r="H103" s="453">
        <v>999786</v>
      </c>
      <c r="I103" s="356">
        <f>G103-H103</f>
        <v>-37</v>
      </c>
      <c r="J103" s="356">
        <f t="shared" si="20"/>
        <v>49333.21</v>
      </c>
      <c r="K103" s="356">
        <f t="shared" si="21"/>
        <v>0.04933321</v>
      </c>
      <c r="L103" s="452">
        <v>614</v>
      </c>
      <c r="M103" s="453">
        <v>612</v>
      </c>
      <c r="N103" s="456">
        <f>L103-M103</f>
        <v>2</v>
      </c>
      <c r="O103" s="453">
        <f t="shared" si="22"/>
        <v>-2666.66</v>
      </c>
      <c r="P103" s="453">
        <f t="shared" si="23"/>
        <v>-0.00266666</v>
      </c>
      <c r="Q103" s="184"/>
    </row>
    <row r="104" spans="1:17" ht="15.75" customHeight="1">
      <c r="A104" s="496"/>
      <c r="B104" s="497"/>
      <c r="C104" s="502"/>
      <c r="D104" s="48"/>
      <c r="E104" s="49"/>
      <c r="F104" s="511"/>
      <c r="G104" s="416"/>
      <c r="H104" s="415"/>
      <c r="I104" s="356"/>
      <c r="J104" s="356"/>
      <c r="K104" s="356"/>
      <c r="L104" s="422"/>
      <c r="M104" s="415"/>
      <c r="N104" s="456"/>
      <c r="O104" s="453"/>
      <c r="P104" s="453"/>
      <c r="Q104" s="184"/>
    </row>
    <row r="105" spans="1:17" ht="15.75" customHeight="1">
      <c r="A105" s="496"/>
      <c r="B105" s="499" t="s">
        <v>123</v>
      </c>
      <c r="C105" s="502"/>
      <c r="D105" s="48"/>
      <c r="E105" s="48"/>
      <c r="F105" s="511"/>
      <c r="G105" s="538"/>
      <c r="H105" s="532"/>
      <c r="I105" s="532"/>
      <c r="J105" s="532"/>
      <c r="K105" s="532"/>
      <c r="L105" s="452"/>
      <c r="M105" s="453"/>
      <c r="N105" s="453"/>
      <c r="O105" s="453"/>
      <c r="P105" s="453"/>
      <c r="Q105" s="184"/>
    </row>
    <row r="106" spans="1:17" ht="15.75" customHeight="1">
      <c r="A106" s="496">
        <v>11</v>
      </c>
      <c r="B106" s="432" t="s">
        <v>48</v>
      </c>
      <c r="C106" s="502">
        <v>4864843</v>
      </c>
      <c r="D106" s="52" t="s">
        <v>13</v>
      </c>
      <c r="E106" s="49" t="s">
        <v>364</v>
      </c>
      <c r="F106" s="511">
        <v>-1000</v>
      </c>
      <c r="G106" s="452">
        <v>483</v>
      </c>
      <c r="H106" s="453">
        <v>435</v>
      </c>
      <c r="I106" s="532">
        <f>G106-H106</f>
        <v>48</v>
      </c>
      <c r="J106" s="532">
        <f t="shared" si="20"/>
        <v>-48000</v>
      </c>
      <c r="K106" s="532">
        <f t="shared" si="21"/>
        <v>-0.048</v>
      </c>
      <c r="L106" s="452">
        <v>13563</v>
      </c>
      <c r="M106" s="453">
        <v>13258</v>
      </c>
      <c r="N106" s="453">
        <f>L106-M106</f>
        <v>305</v>
      </c>
      <c r="O106" s="453">
        <f t="shared" si="22"/>
        <v>-305000</v>
      </c>
      <c r="P106" s="453">
        <f t="shared" si="23"/>
        <v>-0.305</v>
      </c>
      <c r="Q106" s="184"/>
    </row>
    <row r="107" spans="1:17" ht="15.75" customHeight="1">
      <c r="A107" s="496">
        <v>12</v>
      </c>
      <c r="B107" s="497" t="s">
        <v>49</v>
      </c>
      <c r="C107" s="502">
        <v>4864844</v>
      </c>
      <c r="D107" s="48" t="s">
        <v>13</v>
      </c>
      <c r="E107" s="49" t="s">
        <v>364</v>
      </c>
      <c r="F107" s="511">
        <v>-1000</v>
      </c>
      <c r="G107" s="452">
        <v>998903</v>
      </c>
      <c r="H107" s="453">
        <v>998924</v>
      </c>
      <c r="I107" s="532">
        <f>G107-H107</f>
        <v>-21</v>
      </c>
      <c r="J107" s="532">
        <f t="shared" si="20"/>
        <v>21000</v>
      </c>
      <c r="K107" s="532">
        <f t="shared" si="21"/>
        <v>0.021</v>
      </c>
      <c r="L107" s="452">
        <v>3267</v>
      </c>
      <c r="M107" s="453">
        <v>3271</v>
      </c>
      <c r="N107" s="453">
        <f>L107-M107</f>
        <v>-4</v>
      </c>
      <c r="O107" s="453">
        <f t="shared" si="22"/>
        <v>4000</v>
      </c>
      <c r="P107" s="453">
        <f t="shared" si="23"/>
        <v>0.004</v>
      </c>
      <c r="Q107" s="184"/>
    </row>
    <row r="108" spans="1:17" ht="15.75" customHeight="1">
      <c r="A108" s="496"/>
      <c r="B108" s="499" t="s">
        <v>50</v>
      </c>
      <c r="C108" s="502"/>
      <c r="D108" s="48"/>
      <c r="E108" s="48"/>
      <c r="F108" s="511"/>
      <c r="G108" s="538"/>
      <c r="H108" s="532"/>
      <c r="I108" s="532"/>
      <c r="J108" s="532"/>
      <c r="K108" s="532"/>
      <c r="L108" s="452"/>
      <c r="M108" s="453"/>
      <c r="N108" s="453"/>
      <c r="O108" s="453"/>
      <c r="P108" s="453"/>
      <c r="Q108" s="184"/>
    </row>
    <row r="109" spans="1:17" ht="15.75" customHeight="1">
      <c r="A109" s="496">
        <v>13</v>
      </c>
      <c r="B109" s="497" t="s">
        <v>87</v>
      </c>
      <c r="C109" s="502">
        <v>4865169</v>
      </c>
      <c r="D109" s="48" t="s">
        <v>13</v>
      </c>
      <c r="E109" s="49" t="s">
        <v>364</v>
      </c>
      <c r="F109" s="511">
        <v>-1000</v>
      </c>
      <c r="G109" s="452">
        <v>334</v>
      </c>
      <c r="H109" s="453">
        <v>271</v>
      </c>
      <c r="I109" s="532">
        <f>G109-H109</f>
        <v>63</v>
      </c>
      <c r="J109" s="532">
        <f t="shared" si="20"/>
        <v>-63000</v>
      </c>
      <c r="K109" s="532">
        <f t="shared" si="21"/>
        <v>-0.063</v>
      </c>
      <c r="L109" s="452">
        <v>50694</v>
      </c>
      <c r="M109" s="453">
        <v>50551</v>
      </c>
      <c r="N109" s="453">
        <f>L109-M109</f>
        <v>143</v>
      </c>
      <c r="O109" s="453">
        <f t="shared" si="22"/>
        <v>-143000</v>
      </c>
      <c r="P109" s="453">
        <f t="shared" si="23"/>
        <v>-0.143</v>
      </c>
      <c r="Q109" s="184"/>
    </row>
    <row r="110" spans="1:17" ht="15.75" customHeight="1">
      <c r="A110" s="496"/>
      <c r="B110" s="498" t="s">
        <v>54</v>
      </c>
      <c r="C110" s="477"/>
      <c r="D110" s="52"/>
      <c r="E110" s="52"/>
      <c r="F110" s="511"/>
      <c r="G110" s="538"/>
      <c r="H110" s="539"/>
      <c r="I110" s="539"/>
      <c r="J110" s="539"/>
      <c r="K110" s="532"/>
      <c r="L110" s="455"/>
      <c r="M110" s="535"/>
      <c r="N110" s="535"/>
      <c r="O110" s="535"/>
      <c r="P110" s="453"/>
      <c r="Q110" s="232"/>
    </row>
    <row r="111" spans="1:17" ht="15.75" customHeight="1">
      <c r="A111" s="496"/>
      <c r="B111" s="498" t="s">
        <v>55</v>
      </c>
      <c r="C111" s="477"/>
      <c r="D111" s="52"/>
      <c r="E111" s="52"/>
      <c r="F111" s="511"/>
      <c r="G111" s="538"/>
      <c r="H111" s="539"/>
      <c r="I111" s="539"/>
      <c r="J111" s="539"/>
      <c r="K111" s="532"/>
      <c r="L111" s="455"/>
      <c r="M111" s="535"/>
      <c r="N111" s="535"/>
      <c r="O111" s="535"/>
      <c r="P111" s="453"/>
      <c r="Q111" s="232"/>
    </row>
    <row r="112" spans="1:17" ht="15.75" customHeight="1">
      <c r="A112" s="504"/>
      <c r="B112" s="507" t="s">
        <v>68</v>
      </c>
      <c r="C112" s="502"/>
      <c r="D112" s="52"/>
      <c r="E112" s="52"/>
      <c r="F112" s="511"/>
      <c r="G112" s="538"/>
      <c r="H112" s="532"/>
      <c r="I112" s="532"/>
      <c r="J112" s="532"/>
      <c r="K112" s="532"/>
      <c r="L112" s="455"/>
      <c r="M112" s="453"/>
      <c r="N112" s="453"/>
      <c r="O112" s="453"/>
      <c r="P112" s="453"/>
      <c r="Q112" s="232"/>
    </row>
    <row r="113" spans="1:17" ht="15.75" customHeight="1">
      <c r="A113" s="504">
        <v>14</v>
      </c>
      <c r="B113" s="508" t="s">
        <v>69</v>
      </c>
      <c r="C113" s="502">
        <v>4902529</v>
      </c>
      <c r="D113" s="48" t="s">
        <v>13</v>
      </c>
      <c r="E113" s="49" t="s">
        <v>364</v>
      </c>
      <c r="F113" s="511">
        <v>-500</v>
      </c>
      <c r="G113" s="452">
        <v>3354</v>
      </c>
      <c r="H113" s="453">
        <v>3276</v>
      </c>
      <c r="I113" s="532">
        <f>G113-H113</f>
        <v>78</v>
      </c>
      <c r="J113" s="532">
        <f>$F113*I113</f>
        <v>-39000</v>
      </c>
      <c r="K113" s="532">
        <f>J113/1000000</f>
        <v>-0.039</v>
      </c>
      <c r="L113" s="452">
        <v>26141</v>
      </c>
      <c r="M113" s="453">
        <v>25935</v>
      </c>
      <c r="N113" s="453">
        <f>L113-M113</f>
        <v>206</v>
      </c>
      <c r="O113" s="453">
        <f>$F113*N113</f>
        <v>-103000</v>
      </c>
      <c r="P113" s="453">
        <f>O113/1000000</f>
        <v>-0.103</v>
      </c>
      <c r="Q113" s="184"/>
    </row>
    <row r="114" spans="1:17" ht="15.75" customHeight="1">
      <c r="A114" s="504">
        <v>15</v>
      </c>
      <c r="B114" s="508" t="s">
        <v>70</v>
      </c>
      <c r="C114" s="502">
        <v>4902530</v>
      </c>
      <c r="D114" s="48" t="s">
        <v>13</v>
      </c>
      <c r="E114" s="49" t="s">
        <v>364</v>
      </c>
      <c r="F114" s="511">
        <v>-500</v>
      </c>
      <c r="G114" s="452">
        <v>3089</v>
      </c>
      <c r="H114" s="453">
        <v>3042</v>
      </c>
      <c r="I114" s="532">
        <f aca="true" t="shared" si="24" ref="I114:I126">G114-H114</f>
        <v>47</v>
      </c>
      <c r="J114" s="532">
        <f aca="true" t="shared" si="25" ref="J114:J130">$F114*I114</f>
        <v>-23500</v>
      </c>
      <c r="K114" s="532">
        <f aca="true" t="shared" si="26" ref="K114:K130">J114/1000000</f>
        <v>-0.0235</v>
      </c>
      <c r="L114" s="452">
        <v>17777</v>
      </c>
      <c r="M114" s="453">
        <v>17672</v>
      </c>
      <c r="N114" s="453">
        <f aca="true" t="shared" si="27" ref="N114:N126">L114-M114</f>
        <v>105</v>
      </c>
      <c r="O114" s="453">
        <f aca="true" t="shared" si="28" ref="O114:O130">$F114*N114</f>
        <v>-52500</v>
      </c>
      <c r="P114" s="453">
        <f aca="true" t="shared" si="29" ref="P114:P130">O114/1000000</f>
        <v>-0.0525</v>
      </c>
      <c r="Q114" s="184"/>
    </row>
    <row r="115" spans="1:17" ht="15.75" customHeight="1">
      <c r="A115" s="504">
        <v>16</v>
      </c>
      <c r="B115" s="508" t="s">
        <v>71</v>
      </c>
      <c r="C115" s="502">
        <v>4902531</v>
      </c>
      <c r="D115" s="48" t="s">
        <v>13</v>
      </c>
      <c r="E115" s="49" t="s">
        <v>364</v>
      </c>
      <c r="F115" s="511">
        <v>-500</v>
      </c>
      <c r="G115" s="452">
        <v>3133</v>
      </c>
      <c r="H115" s="453">
        <v>3068</v>
      </c>
      <c r="I115" s="532">
        <f t="shared" si="24"/>
        <v>65</v>
      </c>
      <c r="J115" s="532">
        <f t="shared" si="25"/>
        <v>-32500</v>
      </c>
      <c r="K115" s="532">
        <f t="shared" si="26"/>
        <v>-0.0325</v>
      </c>
      <c r="L115" s="452">
        <v>12025</v>
      </c>
      <c r="M115" s="453">
        <v>11974</v>
      </c>
      <c r="N115" s="453">
        <f t="shared" si="27"/>
        <v>51</v>
      </c>
      <c r="O115" s="453">
        <f t="shared" si="28"/>
        <v>-25500</v>
      </c>
      <c r="P115" s="453">
        <f t="shared" si="29"/>
        <v>-0.0255</v>
      </c>
      <c r="Q115" s="184"/>
    </row>
    <row r="116" spans="1:17" ht="15.75" customHeight="1">
      <c r="A116" s="504">
        <v>17</v>
      </c>
      <c r="B116" s="508" t="s">
        <v>72</v>
      </c>
      <c r="C116" s="502">
        <v>4902532</v>
      </c>
      <c r="D116" s="48" t="s">
        <v>13</v>
      </c>
      <c r="E116" s="49" t="s">
        <v>364</v>
      </c>
      <c r="F116" s="511">
        <v>-500</v>
      </c>
      <c r="G116" s="452">
        <v>3119</v>
      </c>
      <c r="H116" s="453">
        <v>3075</v>
      </c>
      <c r="I116" s="532">
        <f t="shared" si="24"/>
        <v>44</v>
      </c>
      <c r="J116" s="532">
        <f t="shared" si="25"/>
        <v>-22000</v>
      </c>
      <c r="K116" s="532">
        <f t="shared" si="26"/>
        <v>-0.022</v>
      </c>
      <c r="L116" s="452">
        <v>13702</v>
      </c>
      <c r="M116" s="453">
        <v>13632</v>
      </c>
      <c r="N116" s="453">
        <f t="shared" si="27"/>
        <v>70</v>
      </c>
      <c r="O116" s="453">
        <f t="shared" si="28"/>
        <v>-35000</v>
      </c>
      <c r="P116" s="453">
        <f t="shared" si="29"/>
        <v>-0.035</v>
      </c>
      <c r="Q116" s="184"/>
    </row>
    <row r="117" spans="1:17" ht="15.75" customHeight="1">
      <c r="A117" s="504"/>
      <c r="B117" s="507" t="s">
        <v>35</v>
      </c>
      <c r="C117" s="502"/>
      <c r="D117" s="52"/>
      <c r="E117" s="52"/>
      <c r="F117" s="511"/>
      <c r="G117" s="538"/>
      <c r="H117" s="532"/>
      <c r="I117" s="532"/>
      <c r="J117" s="532"/>
      <c r="K117" s="532"/>
      <c r="L117" s="452"/>
      <c r="M117" s="453"/>
      <c r="N117" s="453"/>
      <c r="O117" s="453"/>
      <c r="P117" s="453"/>
      <c r="Q117" s="184"/>
    </row>
    <row r="118" spans="1:17" ht="15.75" customHeight="1">
      <c r="A118" s="504">
        <v>18</v>
      </c>
      <c r="B118" s="509" t="s">
        <v>73</v>
      </c>
      <c r="C118" s="510">
        <v>4864807</v>
      </c>
      <c r="D118" s="48" t="s">
        <v>13</v>
      </c>
      <c r="E118" s="49" t="s">
        <v>364</v>
      </c>
      <c r="F118" s="511">
        <v>-100</v>
      </c>
      <c r="G118" s="452">
        <v>82913</v>
      </c>
      <c r="H118" s="453">
        <v>81480</v>
      </c>
      <c r="I118" s="532">
        <f t="shared" si="24"/>
        <v>1433</v>
      </c>
      <c r="J118" s="532">
        <f t="shared" si="25"/>
        <v>-143300</v>
      </c>
      <c r="K118" s="532">
        <f t="shared" si="26"/>
        <v>-0.1433</v>
      </c>
      <c r="L118" s="452">
        <v>25723</v>
      </c>
      <c r="M118" s="453">
        <v>25723</v>
      </c>
      <c r="N118" s="453">
        <f t="shared" si="27"/>
        <v>0</v>
      </c>
      <c r="O118" s="453">
        <f t="shared" si="28"/>
        <v>0</v>
      </c>
      <c r="P118" s="453">
        <f t="shared" si="29"/>
        <v>0</v>
      </c>
      <c r="Q118" s="184"/>
    </row>
    <row r="119" spans="1:17" ht="15.75" customHeight="1">
      <c r="A119" s="504">
        <v>19</v>
      </c>
      <c r="B119" s="509" t="s">
        <v>148</v>
      </c>
      <c r="C119" s="510">
        <v>4865086</v>
      </c>
      <c r="D119" s="48" t="s">
        <v>13</v>
      </c>
      <c r="E119" s="49" t="s">
        <v>364</v>
      </c>
      <c r="F119" s="511">
        <v>-100</v>
      </c>
      <c r="G119" s="452">
        <v>7567</v>
      </c>
      <c r="H119" s="453">
        <v>7400</v>
      </c>
      <c r="I119" s="532">
        <f t="shared" si="24"/>
        <v>167</v>
      </c>
      <c r="J119" s="532">
        <f t="shared" si="25"/>
        <v>-16700</v>
      </c>
      <c r="K119" s="532">
        <f t="shared" si="26"/>
        <v>-0.0167</v>
      </c>
      <c r="L119" s="452">
        <v>27759</v>
      </c>
      <c r="M119" s="453">
        <v>27160</v>
      </c>
      <c r="N119" s="453">
        <f t="shared" si="27"/>
        <v>599</v>
      </c>
      <c r="O119" s="453">
        <f t="shared" si="28"/>
        <v>-59900</v>
      </c>
      <c r="P119" s="453">
        <f t="shared" si="29"/>
        <v>-0.0599</v>
      </c>
      <c r="Q119" s="184"/>
    </row>
    <row r="120" spans="1:17" ht="15.75" customHeight="1">
      <c r="A120" s="496"/>
      <c r="B120" s="499" t="s">
        <v>74</v>
      </c>
      <c r="C120" s="502"/>
      <c r="D120" s="48"/>
      <c r="E120" s="48"/>
      <c r="F120" s="511"/>
      <c r="G120" s="538"/>
      <c r="H120" s="532"/>
      <c r="I120" s="532"/>
      <c r="J120" s="532"/>
      <c r="K120" s="532"/>
      <c r="L120" s="452"/>
      <c r="M120" s="453"/>
      <c r="N120" s="453"/>
      <c r="O120" s="453"/>
      <c r="P120" s="453"/>
      <c r="Q120" s="184"/>
    </row>
    <row r="121" spans="1:17" ht="15.75" customHeight="1">
      <c r="A121" s="496">
        <v>20</v>
      </c>
      <c r="B121" s="497" t="s">
        <v>67</v>
      </c>
      <c r="C121" s="502">
        <v>4902535</v>
      </c>
      <c r="D121" s="48" t="s">
        <v>13</v>
      </c>
      <c r="E121" s="49" t="s">
        <v>364</v>
      </c>
      <c r="F121" s="511">
        <v>-100</v>
      </c>
      <c r="G121" s="452">
        <v>999512</v>
      </c>
      <c r="H121" s="453">
        <v>999490</v>
      </c>
      <c r="I121" s="532">
        <f t="shared" si="24"/>
        <v>22</v>
      </c>
      <c r="J121" s="532">
        <f t="shared" si="25"/>
        <v>-2200</v>
      </c>
      <c r="K121" s="532">
        <f t="shared" si="26"/>
        <v>-0.0022</v>
      </c>
      <c r="L121" s="452">
        <v>4719</v>
      </c>
      <c r="M121" s="453">
        <v>4685</v>
      </c>
      <c r="N121" s="453">
        <f t="shared" si="27"/>
        <v>34</v>
      </c>
      <c r="O121" s="453">
        <f t="shared" si="28"/>
        <v>-3400</v>
      </c>
      <c r="P121" s="453">
        <f t="shared" si="29"/>
        <v>-0.0034</v>
      </c>
      <c r="Q121" s="184"/>
    </row>
    <row r="122" spans="1:17" ht="15.75" customHeight="1">
      <c r="A122" s="496">
        <v>21</v>
      </c>
      <c r="B122" s="497" t="s">
        <v>75</v>
      </c>
      <c r="C122" s="502">
        <v>4902536</v>
      </c>
      <c r="D122" s="48" t="s">
        <v>13</v>
      </c>
      <c r="E122" s="49" t="s">
        <v>364</v>
      </c>
      <c r="F122" s="511">
        <v>-100</v>
      </c>
      <c r="G122" s="452">
        <v>1473</v>
      </c>
      <c r="H122" s="453">
        <v>1221</v>
      </c>
      <c r="I122" s="532">
        <f t="shared" si="24"/>
        <v>252</v>
      </c>
      <c r="J122" s="532">
        <f t="shared" si="25"/>
        <v>-25200</v>
      </c>
      <c r="K122" s="532">
        <f t="shared" si="26"/>
        <v>-0.0252</v>
      </c>
      <c r="L122" s="452">
        <v>11514</v>
      </c>
      <c r="M122" s="453">
        <v>11423</v>
      </c>
      <c r="N122" s="453">
        <f t="shared" si="27"/>
        <v>91</v>
      </c>
      <c r="O122" s="453">
        <f t="shared" si="28"/>
        <v>-9100</v>
      </c>
      <c r="P122" s="453">
        <f t="shared" si="29"/>
        <v>-0.0091</v>
      </c>
      <c r="Q122" s="184"/>
    </row>
    <row r="123" spans="1:17" ht="15.75" customHeight="1">
      <c r="A123" s="496">
        <v>22</v>
      </c>
      <c r="B123" s="497" t="s">
        <v>88</v>
      </c>
      <c r="C123" s="502">
        <v>4902537</v>
      </c>
      <c r="D123" s="48" t="s">
        <v>13</v>
      </c>
      <c r="E123" s="49" t="s">
        <v>364</v>
      </c>
      <c r="F123" s="511">
        <v>-100</v>
      </c>
      <c r="G123" s="452">
        <v>3796</v>
      </c>
      <c r="H123" s="453">
        <v>3546</v>
      </c>
      <c r="I123" s="532">
        <f t="shared" si="24"/>
        <v>250</v>
      </c>
      <c r="J123" s="532">
        <f t="shared" si="25"/>
        <v>-25000</v>
      </c>
      <c r="K123" s="532">
        <f t="shared" si="26"/>
        <v>-0.025</v>
      </c>
      <c r="L123" s="452">
        <v>44113</v>
      </c>
      <c r="M123" s="453">
        <v>43904</v>
      </c>
      <c r="N123" s="453">
        <f t="shared" si="27"/>
        <v>209</v>
      </c>
      <c r="O123" s="453">
        <f t="shared" si="28"/>
        <v>-20900</v>
      </c>
      <c r="P123" s="453">
        <f t="shared" si="29"/>
        <v>-0.0209</v>
      </c>
      <c r="Q123" s="184"/>
    </row>
    <row r="124" spans="1:17" ht="15.75" customHeight="1">
      <c r="A124" s="496">
        <v>23</v>
      </c>
      <c r="B124" s="497" t="s">
        <v>76</v>
      </c>
      <c r="C124" s="502">
        <v>4902538</v>
      </c>
      <c r="D124" s="48" t="s">
        <v>13</v>
      </c>
      <c r="E124" s="49" t="s">
        <v>364</v>
      </c>
      <c r="F124" s="511">
        <v>-100</v>
      </c>
      <c r="G124" s="452">
        <v>6908</v>
      </c>
      <c r="H124" s="453">
        <v>6280</v>
      </c>
      <c r="I124" s="532">
        <f t="shared" si="24"/>
        <v>628</v>
      </c>
      <c r="J124" s="532">
        <f t="shared" si="25"/>
        <v>-62800</v>
      </c>
      <c r="K124" s="532">
        <f t="shared" si="26"/>
        <v>-0.0628</v>
      </c>
      <c r="L124" s="452">
        <v>18990</v>
      </c>
      <c r="M124" s="453">
        <v>18830</v>
      </c>
      <c r="N124" s="453">
        <f t="shared" si="27"/>
        <v>160</v>
      </c>
      <c r="O124" s="453">
        <f t="shared" si="28"/>
        <v>-16000</v>
      </c>
      <c r="P124" s="453">
        <f t="shared" si="29"/>
        <v>-0.016</v>
      </c>
      <c r="Q124" s="184"/>
    </row>
    <row r="125" spans="1:17" ht="15.75" customHeight="1">
      <c r="A125" s="496">
        <v>24</v>
      </c>
      <c r="B125" s="497" t="s">
        <v>77</v>
      </c>
      <c r="C125" s="502">
        <v>4902539</v>
      </c>
      <c r="D125" s="48" t="s">
        <v>13</v>
      </c>
      <c r="E125" s="49" t="s">
        <v>364</v>
      </c>
      <c r="F125" s="511">
        <v>-100</v>
      </c>
      <c r="G125" s="452">
        <v>999829</v>
      </c>
      <c r="H125" s="453">
        <v>999862</v>
      </c>
      <c r="I125" s="532">
        <f t="shared" si="24"/>
        <v>-33</v>
      </c>
      <c r="J125" s="532">
        <f t="shared" si="25"/>
        <v>3300</v>
      </c>
      <c r="K125" s="532">
        <f t="shared" si="26"/>
        <v>0.0033</v>
      </c>
      <c r="L125" s="452">
        <v>284</v>
      </c>
      <c r="M125" s="453">
        <v>279</v>
      </c>
      <c r="N125" s="453">
        <f t="shared" si="27"/>
        <v>5</v>
      </c>
      <c r="O125" s="453">
        <f t="shared" si="28"/>
        <v>-500</v>
      </c>
      <c r="P125" s="453">
        <f t="shared" si="29"/>
        <v>-0.0005</v>
      </c>
      <c r="Q125" s="184"/>
    </row>
    <row r="126" spans="1:17" ht="15.75" customHeight="1">
      <c r="A126" s="496">
        <v>25</v>
      </c>
      <c r="B126" s="497" t="s">
        <v>63</v>
      </c>
      <c r="C126" s="502">
        <v>4902540</v>
      </c>
      <c r="D126" s="48" t="s">
        <v>13</v>
      </c>
      <c r="E126" s="49" t="s">
        <v>364</v>
      </c>
      <c r="F126" s="511">
        <v>-100</v>
      </c>
      <c r="G126" s="452">
        <v>15</v>
      </c>
      <c r="H126" s="453">
        <v>15</v>
      </c>
      <c r="I126" s="532">
        <f t="shared" si="24"/>
        <v>0</v>
      </c>
      <c r="J126" s="532">
        <f t="shared" si="25"/>
        <v>0</v>
      </c>
      <c r="K126" s="532">
        <f t="shared" si="26"/>
        <v>0</v>
      </c>
      <c r="L126" s="452">
        <v>13398</v>
      </c>
      <c r="M126" s="453">
        <v>13398</v>
      </c>
      <c r="N126" s="453">
        <f t="shared" si="27"/>
        <v>0</v>
      </c>
      <c r="O126" s="453">
        <f t="shared" si="28"/>
        <v>0</v>
      </c>
      <c r="P126" s="453">
        <f t="shared" si="29"/>
        <v>0</v>
      </c>
      <c r="Q126" s="184"/>
    </row>
    <row r="127" spans="1:17" ht="15.75" customHeight="1">
      <c r="A127" s="496"/>
      <c r="B127" s="499" t="s">
        <v>78</v>
      </c>
      <c r="C127" s="502"/>
      <c r="D127" s="48"/>
      <c r="E127" s="48"/>
      <c r="F127" s="511"/>
      <c r="G127" s="538"/>
      <c r="H127" s="532"/>
      <c r="I127" s="532"/>
      <c r="J127" s="532"/>
      <c r="K127" s="532"/>
      <c r="L127" s="452"/>
      <c r="M127" s="453"/>
      <c r="N127" s="453"/>
      <c r="O127" s="453"/>
      <c r="P127" s="453"/>
      <c r="Q127" s="184"/>
    </row>
    <row r="128" spans="1:17" ht="15.75" customHeight="1">
      <c r="A128" s="496">
        <v>26</v>
      </c>
      <c r="B128" s="497" t="s">
        <v>79</v>
      </c>
      <c r="C128" s="502">
        <v>4902541</v>
      </c>
      <c r="D128" s="48" t="s">
        <v>13</v>
      </c>
      <c r="E128" s="49" t="s">
        <v>364</v>
      </c>
      <c r="F128" s="511">
        <v>-100</v>
      </c>
      <c r="G128" s="452">
        <v>774</v>
      </c>
      <c r="H128" s="453">
        <v>718</v>
      </c>
      <c r="I128" s="532">
        <f>G128-H128</f>
        <v>56</v>
      </c>
      <c r="J128" s="532">
        <f t="shared" si="25"/>
        <v>-5600</v>
      </c>
      <c r="K128" s="532">
        <f t="shared" si="26"/>
        <v>-0.0056</v>
      </c>
      <c r="L128" s="452">
        <v>54129</v>
      </c>
      <c r="M128" s="453">
        <v>53591</v>
      </c>
      <c r="N128" s="453">
        <f>L128-M128</f>
        <v>538</v>
      </c>
      <c r="O128" s="453">
        <f t="shared" si="28"/>
        <v>-53800</v>
      </c>
      <c r="P128" s="453">
        <f t="shared" si="29"/>
        <v>-0.0538</v>
      </c>
      <c r="Q128" s="184"/>
    </row>
    <row r="129" spans="1:17" ht="15.75" customHeight="1">
      <c r="A129" s="496">
        <v>27</v>
      </c>
      <c r="B129" s="497" t="s">
        <v>80</v>
      </c>
      <c r="C129" s="502">
        <v>4902542</v>
      </c>
      <c r="D129" s="48" t="s">
        <v>13</v>
      </c>
      <c r="E129" s="49" t="s">
        <v>364</v>
      </c>
      <c r="F129" s="511">
        <v>-100</v>
      </c>
      <c r="G129" s="452">
        <v>406</v>
      </c>
      <c r="H129" s="453">
        <v>336</v>
      </c>
      <c r="I129" s="532">
        <f>G129-H129</f>
        <v>70</v>
      </c>
      <c r="J129" s="532">
        <f t="shared" si="25"/>
        <v>-7000</v>
      </c>
      <c r="K129" s="532">
        <f t="shared" si="26"/>
        <v>-0.007</v>
      </c>
      <c r="L129" s="452">
        <v>49273</v>
      </c>
      <c r="M129" s="453">
        <v>48869</v>
      </c>
      <c r="N129" s="453">
        <f>L129-M129</f>
        <v>404</v>
      </c>
      <c r="O129" s="453">
        <f t="shared" si="28"/>
        <v>-40400</v>
      </c>
      <c r="P129" s="453">
        <f t="shared" si="29"/>
        <v>-0.0404</v>
      </c>
      <c r="Q129" s="184"/>
    </row>
    <row r="130" spans="1:17" ht="15.75" customHeight="1">
      <c r="A130" s="496">
        <v>28</v>
      </c>
      <c r="B130" s="497" t="s">
        <v>81</v>
      </c>
      <c r="C130" s="502">
        <v>4902543</v>
      </c>
      <c r="D130" s="48" t="s">
        <v>13</v>
      </c>
      <c r="E130" s="49" t="s">
        <v>364</v>
      </c>
      <c r="F130" s="511">
        <v>-100</v>
      </c>
      <c r="G130" s="452">
        <v>527</v>
      </c>
      <c r="H130" s="453">
        <v>437</v>
      </c>
      <c r="I130" s="532">
        <f>G130-H130</f>
        <v>90</v>
      </c>
      <c r="J130" s="532">
        <f t="shared" si="25"/>
        <v>-9000</v>
      </c>
      <c r="K130" s="532">
        <f t="shared" si="26"/>
        <v>-0.009</v>
      </c>
      <c r="L130" s="452">
        <v>70608</v>
      </c>
      <c r="M130" s="453">
        <v>69887</v>
      </c>
      <c r="N130" s="453">
        <f>L130-M130</f>
        <v>721</v>
      </c>
      <c r="O130" s="453">
        <f t="shared" si="28"/>
        <v>-72100</v>
      </c>
      <c r="P130" s="453">
        <f t="shared" si="29"/>
        <v>-0.0721</v>
      </c>
      <c r="Q130" s="184"/>
    </row>
    <row r="131" spans="1:17" ht="15.75" customHeight="1" thickBot="1">
      <c r="A131" s="500"/>
      <c r="B131" s="501"/>
      <c r="C131" s="503"/>
      <c r="D131" s="113"/>
      <c r="E131" s="55"/>
      <c r="F131" s="439"/>
      <c r="G131" s="38"/>
      <c r="H131" s="32"/>
      <c r="I131" s="33"/>
      <c r="J131" s="33"/>
      <c r="K131" s="34"/>
      <c r="L131" s="486"/>
      <c r="M131" s="33"/>
      <c r="N131" s="33"/>
      <c r="O131" s="33"/>
      <c r="P131" s="34"/>
      <c r="Q131" s="185"/>
    </row>
    <row r="132" ht="13.5" thickTop="1"/>
    <row r="133" spans="4:16" ht="16.5">
      <c r="D133" s="24"/>
      <c r="K133" s="630">
        <f>SUM(K91:K131)</f>
        <v>-2.2347667900000006</v>
      </c>
      <c r="L133" s="63"/>
      <c r="M133" s="63"/>
      <c r="N133" s="63"/>
      <c r="O133" s="63"/>
      <c r="P133" s="540">
        <f>SUM(P91:P131)</f>
        <v>-1.10856666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9" t="str">
        <f>NDPL!Q1</f>
        <v>JANUARY-2011</v>
      </c>
      <c r="R136" s="314"/>
    </row>
    <row r="137" ht="13.5" thickBot="1"/>
    <row r="138" spans="1:17" ht="44.25" customHeight="1">
      <c r="A138" s="442"/>
      <c r="B138" s="440" t="s">
        <v>153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82"/>
      <c r="B139" s="362" t="s">
        <v>154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82"/>
      <c r="B140" s="357" t="s">
        <v>266</v>
      </c>
      <c r="C140" s="21"/>
      <c r="D140" s="21"/>
      <c r="E140" s="21"/>
      <c r="F140" s="21"/>
      <c r="G140" s="21"/>
      <c r="H140" s="21"/>
      <c r="I140" s="21"/>
      <c r="J140" s="21"/>
      <c r="K140" s="251">
        <f>K53</f>
        <v>0.6711999999999999</v>
      </c>
      <c r="L140" s="251"/>
      <c r="M140" s="251"/>
      <c r="N140" s="251"/>
      <c r="O140" s="251"/>
      <c r="P140" s="251">
        <f>P53</f>
        <v>-3.1798</v>
      </c>
      <c r="Q140" s="61"/>
    </row>
    <row r="141" spans="1:17" ht="19.5" customHeight="1">
      <c r="A141" s="282"/>
      <c r="B141" s="357" t="s">
        <v>267</v>
      </c>
      <c r="C141" s="21"/>
      <c r="D141" s="21"/>
      <c r="E141" s="21"/>
      <c r="F141" s="21"/>
      <c r="G141" s="21"/>
      <c r="H141" s="21"/>
      <c r="I141" s="21"/>
      <c r="J141" s="21"/>
      <c r="K141" s="631">
        <f>K133</f>
        <v>-2.2347667900000006</v>
      </c>
      <c r="L141" s="251"/>
      <c r="M141" s="251"/>
      <c r="N141" s="251"/>
      <c r="O141" s="251"/>
      <c r="P141" s="251">
        <f>P133</f>
        <v>-1.10856666</v>
      </c>
      <c r="Q141" s="61"/>
    </row>
    <row r="142" spans="1:17" ht="19.5" customHeight="1">
      <c r="A142" s="282"/>
      <c r="B142" s="357" t="s">
        <v>155</v>
      </c>
      <c r="C142" s="21"/>
      <c r="D142" s="21"/>
      <c r="E142" s="21"/>
      <c r="F142" s="21"/>
      <c r="G142" s="21"/>
      <c r="H142" s="21"/>
      <c r="I142" s="21"/>
      <c r="J142" s="21"/>
      <c r="K142" s="631">
        <f>'ROHTAK ROAD'!K44</f>
        <v>-0.4786</v>
      </c>
      <c r="L142" s="251"/>
      <c r="M142" s="251"/>
      <c r="N142" s="251"/>
      <c r="O142" s="251"/>
      <c r="P142" s="631">
        <f>'ROHTAK ROAD'!P44</f>
        <v>-0.0545</v>
      </c>
      <c r="Q142" s="61"/>
    </row>
    <row r="143" spans="1:17" ht="19.5" customHeight="1">
      <c r="A143" s="282"/>
      <c r="B143" s="357" t="s">
        <v>156</v>
      </c>
      <c r="C143" s="21"/>
      <c r="D143" s="21"/>
      <c r="E143" s="21"/>
      <c r="F143" s="21"/>
      <c r="G143" s="21"/>
      <c r="H143" s="21"/>
      <c r="I143" s="21"/>
      <c r="J143" s="21"/>
      <c r="K143" s="631">
        <f>SUM(K140:K142)</f>
        <v>-2.042166790000001</v>
      </c>
      <c r="L143" s="251"/>
      <c r="M143" s="251"/>
      <c r="N143" s="251"/>
      <c r="O143" s="251"/>
      <c r="P143" s="631">
        <f>SUM(P140:P142)</f>
        <v>-4.34286666</v>
      </c>
      <c r="Q143" s="61"/>
    </row>
    <row r="144" spans="1:17" ht="19.5" customHeight="1">
      <c r="A144" s="282"/>
      <c r="B144" s="362" t="s">
        <v>157</v>
      </c>
      <c r="C144" s="21"/>
      <c r="D144" s="21"/>
      <c r="E144" s="21"/>
      <c r="F144" s="21"/>
      <c r="G144" s="21"/>
      <c r="H144" s="21"/>
      <c r="I144" s="21"/>
      <c r="J144" s="21"/>
      <c r="K144" s="251"/>
      <c r="L144" s="251"/>
      <c r="M144" s="251"/>
      <c r="N144" s="251"/>
      <c r="O144" s="251"/>
      <c r="P144" s="251"/>
      <c r="Q144" s="61"/>
    </row>
    <row r="145" spans="1:17" ht="19.5" customHeight="1">
      <c r="A145" s="282"/>
      <c r="B145" s="357" t="s">
        <v>268</v>
      </c>
      <c r="C145" s="21"/>
      <c r="D145" s="21"/>
      <c r="E145" s="21"/>
      <c r="F145" s="21"/>
      <c r="G145" s="21"/>
      <c r="H145" s="21"/>
      <c r="I145" s="21"/>
      <c r="J145" s="21"/>
      <c r="K145" s="251">
        <f>K83</f>
        <v>0.724</v>
      </c>
      <c r="L145" s="251"/>
      <c r="M145" s="251"/>
      <c r="N145" s="251"/>
      <c r="O145" s="251"/>
      <c r="P145" s="251">
        <f>P83</f>
        <v>8.685</v>
      </c>
      <c r="Q145" s="61"/>
    </row>
    <row r="146" spans="1:17" ht="19.5" customHeight="1" thickBot="1">
      <c r="A146" s="283"/>
      <c r="B146" s="441" t="s">
        <v>158</v>
      </c>
      <c r="C146" s="62"/>
      <c r="D146" s="62"/>
      <c r="E146" s="62"/>
      <c r="F146" s="62"/>
      <c r="G146" s="62"/>
      <c r="H146" s="62"/>
      <c r="I146" s="62"/>
      <c r="J146" s="62"/>
      <c r="K146" s="632">
        <f>SUM(K143:K145)</f>
        <v>-1.318166790000001</v>
      </c>
      <c r="L146" s="249"/>
      <c r="M146" s="249"/>
      <c r="N146" s="249"/>
      <c r="O146" s="249"/>
      <c r="P146" s="248">
        <f>SUM(P143:P145)</f>
        <v>4.34213334</v>
      </c>
      <c r="Q146" s="250"/>
    </row>
    <row r="147" ht="12.75">
      <c r="A147" s="282"/>
    </row>
    <row r="148" ht="12.75">
      <c r="A148" s="282"/>
    </row>
    <row r="149" ht="12.75">
      <c r="A149" s="282"/>
    </row>
    <row r="150" ht="13.5" thickBot="1">
      <c r="A150" s="283"/>
    </row>
    <row r="151" spans="1:17" ht="12.75">
      <c r="A151" s="276"/>
      <c r="B151" s="277"/>
      <c r="C151" s="277"/>
      <c r="D151" s="277"/>
      <c r="E151" s="277"/>
      <c r="F151" s="277"/>
      <c r="G151" s="277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4" t="s">
        <v>345</v>
      </c>
      <c r="B152" s="268"/>
      <c r="C152" s="268"/>
      <c r="D152" s="268"/>
      <c r="E152" s="268"/>
      <c r="F152" s="268"/>
      <c r="G152" s="268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8"/>
      <c r="B153" s="268"/>
      <c r="C153" s="268"/>
      <c r="D153" s="268"/>
      <c r="E153" s="268"/>
      <c r="F153" s="268"/>
      <c r="G153" s="268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9"/>
      <c r="B154" s="280"/>
      <c r="C154" s="280"/>
      <c r="D154" s="280"/>
      <c r="E154" s="280"/>
      <c r="F154" s="280"/>
      <c r="G154" s="280"/>
      <c r="H154" s="21"/>
      <c r="I154" s="21"/>
      <c r="J154" s="21"/>
      <c r="K154" s="306" t="s">
        <v>357</v>
      </c>
      <c r="L154" s="21"/>
      <c r="M154" s="21"/>
      <c r="N154" s="21"/>
      <c r="O154" s="21"/>
      <c r="P154" s="306" t="s">
        <v>358</v>
      </c>
      <c r="Q154" s="61"/>
    </row>
    <row r="155" spans="1:17" ht="12.75">
      <c r="A155" s="281"/>
      <c r="B155" s="163"/>
      <c r="C155" s="163"/>
      <c r="D155" s="163"/>
      <c r="E155" s="163"/>
      <c r="F155" s="163"/>
      <c r="G155" s="163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5" t="s">
        <v>348</v>
      </c>
      <c r="B157" s="269"/>
      <c r="C157" s="269"/>
      <c r="D157" s="270"/>
      <c r="E157" s="270"/>
      <c r="F157" s="271"/>
      <c r="G157" s="270"/>
      <c r="H157" s="21"/>
      <c r="I157" s="21"/>
      <c r="J157" s="21"/>
      <c r="K157" s="542">
        <f>K146</f>
        <v>-1.318166790000001</v>
      </c>
      <c r="L157" s="270" t="s">
        <v>346</v>
      </c>
      <c r="M157" s="21"/>
      <c r="N157" s="21"/>
      <c r="O157" s="21"/>
      <c r="P157" s="542">
        <f>P146</f>
        <v>4.34213334</v>
      </c>
      <c r="Q157" s="292" t="s">
        <v>346</v>
      </c>
    </row>
    <row r="158" spans="1:17" ht="18">
      <c r="A158" s="286"/>
      <c r="B158" s="272"/>
      <c r="C158" s="272"/>
      <c r="D158" s="268"/>
      <c r="E158" s="268"/>
      <c r="F158" s="273"/>
      <c r="G158" s="268"/>
      <c r="H158" s="21"/>
      <c r="I158" s="21"/>
      <c r="J158" s="21"/>
      <c r="K158" s="543"/>
      <c r="L158" s="268"/>
      <c r="M158" s="21"/>
      <c r="N158" s="21"/>
      <c r="O158" s="21"/>
      <c r="P158" s="543"/>
      <c r="Q158" s="293"/>
    </row>
    <row r="159" spans="1:17" ht="18">
      <c r="A159" s="287" t="s">
        <v>347</v>
      </c>
      <c r="B159" s="274"/>
      <c r="C159" s="53"/>
      <c r="D159" s="268"/>
      <c r="E159" s="268"/>
      <c r="F159" s="275"/>
      <c r="G159" s="270"/>
      <c r="H159" s="21"/>
      <c r="I159" s="21"/>
      <c r="J159" s="21"/>
      <c r="K159" s="543">
        <f>-'STEPPED UP GENCO'!K48</f>
        <v>-0.36239003579999995</v>
      </c>
      <c r="L159" s="270" t="s">
        <v>346</v>
      </c>
      <c r="M159" s="21"/>
      <c r="N159" s="21"/>
      <c r="O159" s="21"/>
      <c r="P159" s="543">
        <f>-'STEPPED UP GENCO'!P48</f>
        <v>-1.0970414646000002</v>
      </c>
      <c r="Q159" s="292" t="s">
        <v>346</v>
      </c>
    </row>
    <row r="160" spans="1:17" ht="12.75">
      <c r="A160" s="28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82"/>
      <c r="B163" s="21"/>
      <c r="C163" s="21"/>
      <c r="D163" s="21"/>
      <c r="E163" s="21"/>
      <c r="F163" s="21"/>
      <c r="G163" s="21"/>
      <c r="H163" s="269"/>
      <c r="I163" s="269"/>
      <c r="J163" s="288" t="s">
        <v>349</v>
      </c>
      <c r="K163" s="484">
        <f>SUM(K157:K162)</f>
        <v>-1.680556825800001</v>
      </c>
      <c r="L163" s="288" t="s">
        <v>346</v>
      </c>
      <c r="M163" s="163"/>
      <c r="N163" s="21"/>
      <c r="O163" s="21"/>
      <c r="P163" s="484">
        <f>SUM(P157:P162)</f>
        <v>3.2450918754</v>
      </c>
      <c r="Q163" s="514" t="s">
        <v>346</v>
      </c>
    </row>
    <row r="164" spans="1:17" ht="13.5" thickBot="1">
      <c r="A164" s="283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50" zoomScaleNormal="70" zoomScaleSheetLayoutView="50" workbookViewId="0" topLeftCell="A25">
      <selection activeCell="Q42" sqref="Q42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6" max="6" width="10.851562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254</v>
      </c>
      <c r="P1" s="555" t="str">
        <f>NDPL!$Q$1</f>
        <v>JANUARY-2011</v>
      </c>
      <c r="Q1" s="555"/>
    </row>
    <row r="2" ht="12.75">
      <c r="A2" s="18" t="s">
        <v>255</v>
      </c>
    </row>
    <row r="3" ht="23.25">
      <c r="A3" s="544" t="s">
        <v>159</v>
      </c>
    </row>
    <row r="4" spans="1:16" ht="24" thickBot="1">
      <c r="A4" s="545" t="s">
        <v>205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1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1" t="s">
        <v>6</v>
      </c>
      <c r="Q5" s="42" t="s">
        <v>327</v>
      </c>
    </row>
    <row r="6" ht="14.25" thickBot="1" thickTop="1"/>
    <row r="7" spans="1:17" ht="22.5" customHeight="1" thickTop="1">
      <c r="A7" s="359"/>
      <c r="B7" s="360" t="s">
        <v>160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3">
        <v>1</v>
      </c>
      <c r="B8" s="397" t="s">
        <v>161</v>
      </c>
      <c r="C8" s="398">
        <v>4865180</v>
      </c>
      <c r="D8" s="155" t="s">
        <v>13</v>
      </c>
      <c r="E8" s="119" t="s">
        <v>364</v>
      </c>
      <c r="F8" s="410">
        <v>1000</v>
      </c>
      <c r="G8" s="637">
        <v>999255</v>
      </c>
      <c r="H8" s="638">
        <v>999412</v>
      </c>
      <c r="I8" s="418">
        <f>G8-H8</f>
        <v>-157</v>
      </c>
      <c r="J8" s="418">
        <f>$F8*I8</f>
        <v>-157000</v>
      </c>
      <c r="K8" s="418">
        <f aca="true" t="shared" si="0" ref="K8:K73">J8/1000000</f>
        <v>-0.157</v>
      </c>
      <c r="L8" s="637">
        <v>11735</v>
      </c>
      <c r="M8" s="638">
        <v>11930</v>
      </c>
      <c r="N8" s="418">
        <f>L8-M8</f>
        <v>-195</v>
      </c>
      <c r="O8" s="418">
        <f>$F8*N8</f>
        <v>-195000</v>
      </c>
      <c r="P8" s="418">
        <f aca="true" t="shared" si="1" ref="P8:P73">O8/1000000</f>
        <v>-0.195</v>
      </c>
      <c r="Q8" s="406"/>
    </row>
    <row r="9" spans="1:17" ht="22.5" customHeight="1">
      <c r="A9" s="333">
        <v>2</v>
      </c>
      <c r="B9" s="397" t="s">
        <v>162</v>
      </c>
      <c r="C9" s="398">
        <v>4865095</v>
      </c>
      <c r="D9" s="155" t="s">
        <v>13</v>
      </c>
      <c r="E9" s="119" t="s">
        <v>364</v>
      </c>
      <c r="F9" s="410">
        <v>100</v>
      </c>
      <c r="G9" s="637">
        <v>6328</v>
      </c>
      <c r="H9" s="638">
        <v>11703</v>
      </c>
      <c r="I9" s="418">
        <f aca="true" t="shared" si="2" ref="I9:I73">G9-H9</f>
        <v>-5375</v>
      </c>
      <c r="J9" s="418">
        <f aca="true" t="shared" si="3" ref="J9:J73">$F9*I9</f>
        <v>-537500</v>
      </c>
      <c r="K9" s="418">
        <f t="shared" si="0"/>
        <v>-0.5375</v>
      </c>
      <c r="L9" s="637">
        <v>681384</v>
      </c>
      <c r="M9" s="638">
        <v>681477</v>
      </c>
      <c r="N9" s="418">
        <f aca="true" t="shared" si="4" ref="N9:N73">L9-M9</f>
        <v>-93</v>
      </c>
      <c r="O9" s="418">
        <f aca="true" t="shared" si="5" ref="O9:O73">$F9*N9</f>
        <v>-9300</v>
      </c>
      <c r="P9" s="418">
        <f t="shared" si="1"/>
        <v>-0.0093</v>
      </c>
      <c r="Q9" s="406"/>
    </row>
    <row r="10" spans="1:17" ht="22.5" customHeight="1">
      <c r="A10" s="333">
        <v>3</v>
      </c>
      <c r="B10" s="397" t="s">
        <v>163</v>
      </c>
      <c r="C10" s="398">
        <v>4865166</v>
      </c>
      <c r="D10" s="155" t="s">
        <v>13</v>
      </c>
      <c r="E10" s="119" t="s">
        <v>364</v>
      </c>
      <c r="F10" s="410">
        <v>1000</v>
      </c>
      <c r="G10" s="637">
        <v>4928</v>
      </c>
      <c r="H10" s="638">
        <v>5099</v>
      </c>
      <c r="I10" s="418">
        <f t="shared" si="2"/>
        <v>-171</v>
      </c>
      <c r="J10" s="418">
        <f t="shared" si="3"/>
        <v>-171000</v>
      </c>
      <c r="K10" s="418">
        <f t="shared" si="0"/>
        <v>-0.171</v>
      </c>
      <c r="L10" s="637">
        <v>42981</v>
      </c>
      <c r="M10" s="638">
        <v>43047</v>
      </c>
      <c r="N10" s="418">
        <f t="shared" si="4"/>
        <v>-66</v>
      </c>
      <c r="O10" s="418">
        <f t="shared" si="5"/>
        <v>-66000</v>
      </c>
      <c r="P10" s="418">
        <f t="shared" si="1"/>
        <v>-0.066</v>
      </c>
      <c r="Q10" s="406"/>
    </row>
    <row r="11" spans="1:17" ht="22.5" customHeight="1">
      <c r="A11" s="333">
        <v>4</v>
      </c>
      <c r="B11" s="397" t="s">
        <v>164</v>
      </c>
      <c r="C11" s="398">
        <v>4865151</v>
      </c>
      <c r="D11" s="155" t="s">
        <v>13</v>
      </c>
      <c r="E11" s="119" t="s">
        <v>364</v>
      </c>
      <c r="F11" s="410">
        <v>1000</v>
      </c>
      <c r="G11" s="637">
        <v>9360</v>
      </c>
      <c r="H11" s="638">
        <v>9268</v>
      </c>
      <c r="I11" s="418">
        <f>G11-H11</f>
        <v>92</v>
      </c>
      <c r="J11" s="418">
        <f t="shared" si="3"/>
        <v>92000</v>
      </c>
      <c r="K11" s="418">
        <f t="shared" si="0"/>
        <v>0.092</v>
      </c>
      <c r="L11" s="637">
        <v>503</v>
      </c>
      <c r="M11" s="638">
        <v>406</v>
      </c>
      <c r="N11" s="418">
        <f>L11-M11</f>
        <v>97</v>
      </c>
      <c r="O11" s="418">
        <f t="shared" si="5"/>
        <v>97000</v>
      </c>
      <c r="P11" s="418">
        <f t="shared" si="1"/>
        <v>0.097</v>
      </c>
      <c r="Q11" s="604"/>
    </row>
    <row r="12" spans="1:17" ht="22.5" customHeight="1">
      <c r="A12" s="333">
        <v>5</v>
      </c>
      <c r="B12" s="397" t="s">
        <v>165</v>
      </c>
      <c r="C12" s="398">
        <v>4865152</v>
      </c>
      <c r="D12" s="155" t="s">
        <v>13</v>
      </c>
      <c r="E12" s="119" t="s">
        <v>364</v>
      </c>
      <c r="F12" s="410">
        <v>300</v>
      </c>
      <c r="G12" s="637">
        <v>117</v>
      </c>
      <c r="H12" s="638">
        <v>126</v>
      </c>
      <c r="I12" s="418">
        <f>G12-H12</f>
        <v>-9</v>
      </c>
      <c r="J12" s="418">
        <f t="shared" si="3"/>
        <v>-2700</v>
      </c>
      <c r="K12" s="418">
        <f t="shared" si="0"/>
        <v>-0.0027</v>
      </c>
      <c r="L12" s="637">
        <v>163</v>
      </c>
      <c r="M12" s="638">
        <v>77</v>
      </c>
      <c r="N12" s="418">
        <f>L12-M12</f>
        <v>86</v>
      </c>
      <c r="O12" s="418">
        <f t="shared" si="5"/>
        <v>25800</v>
      </c>
      <c r="P12" s="418">
        <f t="shared" si="1"/>
        <v>0.0258</v>
      </c>
      <c r="Q12" s="560"/>
    </row>
    <row r="13" spans="1:17" ht="22.5" customHeight="1">
      <c r="A13" s="333">
        <v>6</v>
      </c>
      <c r="B13" s="397" t="s">
        <v>166</v>
      </c>
      <c r="C13" s="398">
        <v>4865096</v>
      </c>
      <c r="D13" s="155" t="s">
        <v>13</v>
      </c>
      <c r="E13" s="119" t="s">
        <v>364</v>
      </c>
      <c r="F13" s="410">
        <v>100</v>
      </c>
      <c r="G13" s="637">
        <v>3517</v>
      </c>
      <c r="H13" s="638">
        <v>3217</v>
      </c>
      <c r="I13" s="418">
        <f t="shared" si="2"/>
        <v>300</v>
      </c>
      <c r="J13" s="418">
        <f t="shared" si="3"/>
        <v>30000</v>
      </c>
      <c r="K13" s="418">
        <f t="shared" si="0"/>
        <v>0.03</v>
      </c>
      <c r="L13" s="637">
        <v>78170</v>
      </c>
      <c r="M13" s="638">
        <v>78157</v>
      </c>
      <c r="N13" s="418">
        <f t="shared" si="4"/>
        <v>13</v>
      </c>
      <c r="O13" s="418">
        <f t="shared" si="5"/>
        <v>1300</v>
      </c>
      <c r="P13" s="418">
        <f t="shared" si="1"/>
        <v>0.0013</v>
      </c>
      <c r="Q13" s="406"/>
    </row>
    <row r="14" spans="1:17" ht="22.5" customHeight="1">
      <c r="A14" s="333">
        <v>7</v>
      </c>
      <c r="B14" s="397" t="s">
        <v>167</v>
      </c>
      <c r="C14" s="398">
        <v>4865097</v>
      </c>
      <c r="D14" s="155" t="s">
        <v>13</v>
      </c>
      <c r="E14" s="119" t="s">
        <v>364</v>
      </c>
      <c r="F14" s="410">
        <v>100</v>
      </c>
      <c r="G14" s="637">
        <v>22999</v>
      </c>
      <c r="H14" s="638">
        <v>23977</v>
      </c>
      <c r="I14" s="418">
        <f t="shared" si="2"/>
        <v>-978</v>
      </c>
      <c r="J14" s="418">
        <f t="shared" si="3"/>
        <v>-97800</v>
      </c>
      <c r="K14" s="418">
        <f t="shared" si="0"/>
        <v>-0.0978</v>
      </c>
      <c r="L14" s="637">
        <v>268845</v>
      </c>
      <c r="M14" s="638">
        <v>269064</v>
      </c>
      <c r="N14" s="418">
        <f t="shared" si="4"/>
        <v>-219</v>
      </c>
      <c r="O14" s="418">
        <f t="shared" si="5"/>
        <v>-21900</v>
      </c>
      <c r="P14" s="418">
        <f t="shared" si="1"/>
        <v>-0.0219</v>
      </c>
      <c r="Q14" s="406"/>
    </row>
    <row r="15" spans="1:17" ht="22.5" customHeight="1">
      <c r="A15" s="333">
        <v>8</v>
      </c>
      <c r="B15" s="397" t="s">
        <v>168</v>
      </c>
      <c r="C15" s="398">
        <v>4864789</v>
      </c>
      <c r="D15" s="155" t="s">
        <v>13</v>
      </c>
      <c r="E15" s="119" t="s">
        <v>364</v>
      </c>
      <c r="F15" s="410">
        <v>100</v>
      </c>
      <c r="G15" s="637">
        <v>999226</v>
      </c>
      <c r="H15" s="638">
        <v>998535</v>
      </c>
      <c r="I15" s="418">
        <f t="shared" si="2"/>
        <v>691</v>
      </c>
      <c r="J15" s="418">
        <f t="shared" si="3"/>
        <v>69100</v>
      </c>
      <c r="K15" s="418">
        <f t="shared" si="0"/>
        <v>0.0691</v>
      </c>
      <c r="L15" s="637">
        <v>326119</v>
      </c>
      <c r="M15" s="638">
        <v>325224</v>
      </c>
      <c r="N15" s="418">
        <f t="shared" si="4"/>
        <v>895</v>
      </c>
      <c r="O15" s="418">
        <f t="shared" si="5"/>
        <v>89500</v>
      </c>
      <c r="P15" s="418">
        <f t="shared" si="1"/>
        <v>0.0895</v>
      </c>
      <c r="Q15" s="406"/>
    </row>
    <row r="16" spans="1:17" ht="22.5" customHeight="1">
      <c r="A16" s="333">
        <v>9</v>
      </c>
      <c r="B16" s="397" t="s">
        <v>169</v>
      </c>
      <c r="C16" s="398">
        <v>4865179</v>
      </c>
      <c r="D16" s="155" t="s">
        <v>13</v>
      </c>
      <c r="E16" s="119" t="s">
        <v>364</v>
      </c>
      <c r="F16" s="410">
        <v>1000</v>
      </c>
      <c r="G16" s="637">
        <v>999813</v>
      </c>
      <c r="H16" s="638">
        <v>999822</v>
      </c>
      <c r="I16" s="418">
        <f t="shared" si="2"/>
        <v>-9</v>
      </c>
      <c r="J16" s="418">
        <f t="shared" si="3"/>
        <v>-9000</v>
      </c>
      <c r="K16" s="418">
        <f t="shared" si="0"/>
        <v>-0.009</v>
      </c>
      <c r="L16" s="637">
        <v>10532</v>
      </c>
      <c r="M16" s="638">
        <v>10446</v>
      </c>
      <c r="N16" s="418">
        <f t="shared" si="4"/>
        <v>86</v>
      </c>
      <c r="O16" s="418">
        <f t="shared" si="5"/>
        <v>86000</v>
      </c>
      <c r="P16" s="418">
        <f t="shared" si="1"/>
        <v>0.086</v>
      </c>
      <c r="Q16" s="406"/>
    </row>
    <row r="17" spans="1:17" ht="22.5" customHeight="1">
      <c r="A17" s="333"/>
      <c r="B17" s="399" t="s">
        <v>170</v>
      </c>
      <c r="C17" s="398"/>
      <c r="D17" s="155"/>
      <c r="E17" s="155"/>
      <c r="F17" s="410"/>
      <c r="G17" s="639"/>
      <c r="H17" s="638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3">
        <v>10</v>
      </c>
      <c r="B18" s="397" t="s">
        <v>16</v>
      </c>
      <c r="C18" s="398">
        <v>4864973</v>
      </c>
      <c r="D18" s="155" t="s">
        <v>13</v>
      </c>
      <c r="E18" s="119" t="s">
        <v>364</v>
      </c>
      <c r="F18" s="410">
        <v>-1000</v>
      </c>
      <c r="G18" s="637">
        <v>996142</v>
      </c>
      <c r="H18" s="638">
        <v>996488</v>
      </c>
      <c r="I18" s="418">
        <f t="shared" si="2"/>
        <v>-346</v>
      </c>
      <c r="J18" s="418">
        <f t="shared" si="3"/>
        <v>346000</v>
      </c>
      <c r="K18" s="418">
        <f t="shared" si="0"/>
        <v>0.346</v>
      </c>
      <c r="L18" s="637">
        <v>967964</v>
      </c>
      <c r="M18" s="638">
        <v>968158</v>
      </c>
      <c r="N18" s="418">
        <f t="shared" si="4"/>
        <v>-194</v>
      </c>
      <c r="O18" s="418">
        <f t="shared" si="5"/>
        <v>194000</v>
      </c>
      <c r="P18" s="418">
        <f t="shared" si="1"/>
        <v>0.194</v>
      </c>
      <c r="Q18" s="406"/>
    </row>
    <row r="19" spans="1:17" ht="22.5" customHeight="1">
      <c r="A19" s="333">
        <v>11</v>
      </c>
      <c r="B19" s="364" t="s">
        <v>17</v>
      </c>
      <c r="C19" s="398">
        <v>4864974</v>
      </c>
      <c r="D19" s="106" t="s">
        <v>13</v>
      </c>
      <c r="E19" s="119" t="s">
        <v>364</v>
      </c>
      <c r="F19" s="410">
        <v>-1000</v>
      </c>
      <c r="G19" s="637">
        <v>994914</v>
      </c>
      <c r="H19" s="638">
        <v>995333</v>
      </c>
      <c r="I19" s="418">
        <f t="shared" si="2"/>
        <v>-419</v>
      </c>
      <c r="J19" s="418">
        <f t="shared" si="3"/>
        <v>419000</v>
      </c>
      <c r="K19" s="418">
        <f t="shared" si="0"/>
        <v>0.419</v>
      </c>
      <c r="L19" s="637">
        <v>969916</v>
      </c>
      <c r="M19" s="638">
        <v>970028</v>
      </c>
      <c r="N19" s="418">
        <f t="shared" si="4"/>
        <v>-112</v>
      </c>
      <c r="O19" s="418">
        <f t="shared" si="5"/>
        <v>112000</v>
      </c>
      <c r="P19" s="418">
        <f t="shared" si="1"/>
        <v>0.112</v>
      </c>
      <c r="Q19" s="406"/>
    </row>
    <row r="20" spans="1:17" ht="22.5" customHeight="1">
      <c r="A20" s="333">
        <v>12</v>
      </c>
      <c r="B20" s="397" t="s">
        <v>18</v>
      </c>
      <c r="C20" s="398">
        <v>4864975</v>
      </c>
      <c r="D20" s="155" t="s">
        <v>13</v>
      </c>
      <c r="E20" s="119" t="s">
        <v>364</v>
      </c>
      <c r="F20" s="410">
        <v>-1000</v>
      </c>
      <c r="G20" s="637">
        <v>993239</v>
      </c>
      <c r="H20" s="638">
        <v>994218</v>
      </c>
      <c r="I20" s="418">
        <f t="shared" si="2"/>
        <v>-979</v>
      </c>
      <c r="J20" s="418">
        <f t="shared" si="3"/>
        <v>979000</v>
      </c>
      <c r="K20" s="418">
        <f t="shared" si="0"/>
        <v>0.979</v>
      </c>
      <c r="L20" s="637">
        <v>960840</v>
      </c>
      <c r="M20" s="638">
        <v>962448</v>
      </c>
      <c r="N20" s="418">
        <f t="shared" si="4"/>
        <v>-1608</v>
      </c>
      <c r="O20" s="418">
        <f t="shared" si="5"/>
        <v>1608000</v>
      </c>
      <c r="P20" s="418">
        <f t="shared" si="1"/>
        <v>1.608</v>
      </c>
      <c r="Q20" s="406"/>
    </row>
    <row r="21" spans="1:17" ht="22.5" customHeight="1">
      <c r="A21" s="333">
        <v>13</v>
      </c>
      <c r="B21" s="397" t="s">
        <v>171</v>
      </c>
      <c r="C21" s="398">
        <v>4864976</v>
      </c>
      <c r="D21" s="155" t="s">
        <v>13</v>
      </c>
      <c r="E21" s="119" t="s">
        <v>364</v>
      </c>
      <c r="F21" s="410">
        <v>-1000</v>
      </c>
      <c r="G21" s="637">
        <v>999152</v>
      </c>
      <c r="H21" s="638">
        <v>998774</v>
      </c>
      <c r="I21" s="418">
        <f t="shared" si="2"/>
        <v>378</v>
      </c>
      <c r="J21" s="418">
        <f t="shared" si="3"/>
        <v>-378000</v>
      </c>
      <c r="K21" s="418">
        <f t="shared" si="0"/>
        <v>-0.378</v>
      </c>
      <c r="L21" s="637">
        <v>970581</v>
      </c>
      <c r="M21" s="638">
        <v>971190</v>
      </c>
      <c r="N21" s="418">
        <f t="shared" si="4"/>
        <v>-609</v>
      </c>
      <c r="O21" s="418">
        <f t="shared" si="5"/>
        <v>609000</v>
      </c>
      <c r="P21" s="418">
        <f t="shared" si="1"/>
        <v>0.609</v>
      </c>
      <c r="Q21" s="406"/>
    </row>
    <row r="22" spans="1:17" ht="22.5" customHeight="1">
      <c r="A22" s="333"/>
      <c r="B22" s="399" t="s">
        <v>172</v>
      </c>
      <c r="C22" s="398"/>
      <c r="D22" s="155"/>
      <c r="E22" s="155"/>
      <c r="F22" s="410"/>
      <c r="G22" s="639"/>
      <c r="H22" s="638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3">
        <v>14</v>
      </c>
      <c r="B23" s="397" t="s">
        <v>16</v>
      </c>
      <c r="C23" s="398">
        <v>4864977</v>
      </c>
      <c r="D23" s="155" t="s">
        <v>13</v>
      </c>
      <c r="E23" s="119" t="s">
        <v>364</v>
      </c>
      <c r="F23" s="410">
        <v>-1000</v>
      </c>
      <c r="G23" s="637">
        <v>8060</v>
      </c>
      <c r="H23" s="638">
        <v>6797</v>
      </c>
      <c r="I23" s="418">
        <f t="shared" si="2"/>
        <v>1263</v>
      </c>
      <c r="J23" s="418">
        <f t="shared" si="3"/>
        <v>-1263000</v>
      </c>
      <c r="K23" s="418">
        <f t="shared" si="0"/>
        <v>-1.263</v>
      </c>
      <c r="L23" s="637">
        <v>31731</v>
      </c>
      <c r="M23" s="638">
        <v>31651</v>
      </c>
      <c r="N23" s="418">
        <f t="shared" si="4"/>
        <v>80</v>
      </c>
      <c r="O23" s="418">
        <f t="shared" si="5"/>
        <v>-80000</v>
      </c>
      <c r="P23" s="418">
        <f t="shared" si="1"/>
        <v>-0.08</v>
      </c>
      <c r="Q23" s="406"/>
    </row>
    <row r="24" spans="1:17" ht="22.5" customHeight="1">
      <c r="A24" s="333">
        <v>15</v>
      </c>
      <c r="B24" s="397" t="s">
        <v>17</v>
      </c>
      <c r="C24" s="398">
        <v>4865052</v>
      </c>
      <c r="D24" s="155" t="s">
        <v>13</v>
      </c>
      <c r="E24" s="119" t="s">
        <v>364</v>
      </c>
      <c r="F24" s="410">
        <v>-1000</v>
      </c>
      <c r="G24" s="637">
        <v>999374</v>
      </c>
      <c r="H24" s="638">
        <v>999631</v>
      </c>
      <c r="I24" s="418">
        <f t="shared" si="2"/>
        <v>-257</v>
      </c>
      <c r="J24" s="418">
        <f t="shared" si="3"/>
        <v>257000</v>
      </c>
      <c r="K24" s="418">
        <f t="shared" si="0"/>
        <v>0.257</v>
      </c>
      <c r="L24" s="637">
        <v>979088</v>
      </c>
      <c r="M24" s="638">
        <v>979618</v>
      </c>
      <c r="N24" s="418">
        <f t="shared" si="4"/>
        <v>-530</v>
      </c>
      <c r="O24" s="418">
        <f t="shared" si="5"/>
        <v>530000</v>
      </c>
      <c r="P24" s="418">
        <f t="shared" si="1"/>
        <v>0.53</v>
      </c>
      <c r="Q24" s="406"/>
    </row>
    <row r="25" spans="1:17" ht="22.5" customHeight="1">
      <c r="A25" s="333"/>
      <c r="B25" s="362" t="s">
        <v>173</v>
      </c>
      <c r="C25" s="398"/>
      <c r="D25" s="106"/>
      <c r="E25" s="106"/>
      <c r="F25" s="410"/>
      <c r="G25" s="639"/>
      <c r="H25" s="638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3">
        <v>16</v>
      </c>
      <c r="B26" s="397" t="s">
        <v>16</v>
      </c>
      <c r="C26" s="398">
        <v>4864969</v>
      </c>
      <c r="D26" s="155" t="s">
        <v>13</v>
      </c>
      <c r="E26" s="119" t="s">
        <v>364</v>
      </c>
      <c r="F26" s="410">
        <v>-1000</v>
      </c>
      <c r="G26" s="637">
        <v>37159</v>
      </c>
      <c r="H26" s="638">
        <v>36658</v>
      </c>
      <c r="I26" s="418">
        <f t="shared" si="2"/>
        <v>501</v>
      </c>
      <c r="J26" s="418">
        <f t="shared" si="3"/>
        <v>-501000</v>
      </c>
      <c r="K26" s="418">
        <f t="shared" si="0"/>
        <v>-0.501</v>
      </c>
      <c r="L26" s="637">
        <v>27561</v>
      </c>
      <c r="M26" s="638">
        <v>27535</v>
      </c>
      <c r="N26" s="418">
        <f t="shared" si="4"/>
        <v>26</v>
      </c>
      <c r="O26" s="418">
        <f t="shared" si="5"/>
        <v>-26000</v>
      </c>
      <c r="P26" s="418">
        <f t="shared" si="1"/>
        <v>-0.026</v>
      </c>
      <c r="Q26" s="406"/>
    </row>
    <row r="27" spans="1:17" ht="22.5" customHeight="1">
      <c r="A27" s="333">
        <v>17</v>
      </c>
      <c r="B27" s="397" t="s">
        <v>17</v>
      </c>
      <c r="C27" s="398">
        <v>4864970</v>
      </c>
      <c r="D27" s="155" t="s">
        <v>13</v>
      </c>
      <c r="E27" s="119" t="s">
        <v>364</v>
      </c>
      <c r="F27" s="410">
        <v>-1000</v>
      </c>
      <c r="G27" s="637">
        <v>4649</v>
      </c>
      <c r="H27" s="638">
        <v>4719</v>
      </c>
      <c r="I27" s="418">
        <f t="shared" si="2"/>
        <v>-70</v>
      </c>
      <c r="J27" s="418">
        <f t="shared" si="3"/>
        <v>70000</v>
      </c>
      <c r="K27" s="418">
        <f t="shared" si="0"/>
        <v>0.07</v>
      </c>
      <c r="L27" s="637">
        <v>13525</v>
      </c>
      <c r="M27" s="638">
        <v>13996</v>
      </c>
      <c r="N27" s="418">
        <f t="shared" si="4"/>
        <v>-471</v>
      </c>
      <c r="O27" s="418">
        <f t="shared" si="5"/>
        <v>471000</v>
      </c>
      <c r="P27" s="418">
        <f t="shared" si="1"/>
        <v>0.471</v>
      </c>
      <c r="Q27" s="406"/>
    </row>
    <row r="28" spans="1:17" ht="22.5" customHeight="1">
      <c r="A28" s="333">
        <v>18</v>
      </c>
      <c r="B28" s="397" t="s">
        <v>18</v>
      </c>
      <c r="C28" s="398">
        <v>4864971</v>
      </c>
      <c r="D28" s="155" t="s">
        <v>13</v>
      </c>
      <c r="E28" s="119" t="s">
        <v>364</v>
      </c>
      <c r="F28" s="410">
        <v>-1000</v>
      </c>
      <c r="G28" s="637">
        <v>22909</v>
      </c>
      <c r="H28" s="638">
        <v>22623</v>
      </c>
      <c r="I28" s="418">
        <f t="shared" si="2"/>
        <v>286</v>
      </c>
      <c r="J28" s="418">
        <f t="shared" si="3"/>
        <v>-286000</v>
      </c>
      <c r="K28" s="418">
        <f t="shared" si="0"/>
        <v>-0.286</v>
      </c>
      <c r="L28" s="637">
        <v>14448</v>
      </c>
      <c r="M28" s="638">
        <v>14471</v>
      </c>
      <c r="N28" s="418">
        <f t="shared" si="4"/>
        <v>-23</v>
      </c>
      <c r="O28" s="418">
        <f t="shared" si="5"/>
        <v>23000</v>
      </c>
      <c r="P28" s="418">
        <f t="shared" si="1"/>
        <v>0.023</v>
      </c>
      <c r="Q28" s="406"/>
    </row>
    <row r="29" spans="1:17" ht="22.5" customHeight="1">
      <c r="A29" s="333">
        <v>19</v>
      </c>
      <c r="B29" s="364" t="s">
        <v>171</v>
      </c>
      <c r="C29" s="398">
        <v>4864972</v>
      </c>
      <c r="D29" s="106" t="s">
        <v>13</v>
      </c>
      <c r="E29" s="119" t="s">
        <v>364</v>
      </c>
      <c r="F29" s="410">
        <v>-1000</v>
      </c>
      <c r="G29" s="637">
        <v>9147</v>
      </c>
      <c r="H29" s="638">
        <v>8866</v>
      </c>
      <c r="I29" s="418">
        <f t="shared" si="2"/>
        <v>281</v>
      </c>
      <c r="J29" s="418">
        <f t="shared" si="3"/>
        <v>-281000</v>
      </c>
      <c r="K29" s="418">
        <f t="shared" si="0"/>
        <v>-0.281</v>
      </c>
      <c r="L29" s="637">
        <v>40158</v>
      </c>
      <c r="M29" s="638">
        <v>40071</v>
      </c>
      <c r="N29" s="418">
        <f t="shared" si="4"/>
        <v>87</v>
      </c>
      <c r="O29" s="418">
        <f t="shared" si="5"/>
        <v>-87000</v>
      </c>
      <c r="P29" s="418">
        <f t="shared" si="1"/>
        <v>-0.087</v>
      </c>
      <c r="Q29" s="406"/>
    </row>
    <row r="30" spans="1:17" ht="22.5" customHeight="1">
      <c r="A30" s="333"/>
      <c r="B30" s="399" t="s">
        <v>174</v>
      </c>
      <c r="C30" s="398"/>
      <c r="D30" s="155"/>
      <c r="E30" s="155"/>
      <c r="F30" s="410"/>
      <c r="G30" s="639"/>
      <c r="H30" s="638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3"/>
      <c r="B31" s="399" t="s">
        <v>42</v>
      </c>
      <c r="C31" s="398"/>
      <c r="D31" s="155"/>
      <c r="E31" s="155"/>
      <c r="F31" s="410"/>
      <c r="G31" s="639"/>
      <c r="H31" s="638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3">
        <v>20</v>
      </c>
      <c r="B32" s="397" t="s">
        <v>175</v>
      </c>
      <c r="C32" s="398">
        <v>4864954</v>
      </c>
      <c r="D32" s="155" t="s">
        <v>13</v>
      </c>
      <c r="E32" s="119" t="s">
        <v>364</v>
      </c>
      <c r="F32" s="410">
        <v>1000</v>
      </c>
      <c r="G32" s="637">
        <v>4342</v>
      </c>
      <c r="H32" s="638">
        <v>4334</v>
      </c>
      <c r="I32" s="418">
        <f t="shared" si="2"/>
        <v>8</v>
      </c>
      <c r="J32" s="418">
        <f t="shared" si="3"/>
        <v>8000</v>
      </c>
      <c r="K32" s="418">
        <f t="shared" si="0"/>
        <v>0.008</v>
      </c>
      <c r="L32" s="637">
        <v>3689</v>
      </c>
      <c r="M32" s="638">
        <v>3672</v>
      </c>
      <c r="N32" s="418">
        <f t="shared" si="4"/>
        <v>17</v>
      </c>
      <c r="O32" s="418">
        <f t="shared" si="5"/>
        <v>17000</v>
      </c>
      <c r="P32" s="418">
        <f t="shared" si="1"/>
        <v>0.017</v>
      </c>
      <c r="Q32" s="406"/>
    </row>
    <row r="33" spans="1:17" ht="22.5" customHeight="1">
      <c r="A33" s="333">
        <v>21</v>
      </c>
      <c r="B33" s="397" t="s">
        <v>176</v>
      </c>
      <c r="C33" s="398">
        <v>4864955</v>
      </c>
      <c r="D33" s="155" t="s">
        <v>13</v>
      </c>
      <c r="E33" s="119" t="s">
        <v>364</v>
      </c>
      <c r="F33" s="410">
        <v>1000</v>
      </c>
      <c r="G33" s="637">
        <v>5585</v>
      </c>
      <c r="H33" s="638">
        <v>5541</v>
      </c>
      <c r="I33" s="418">
        <f t="shared" si="2"/>
        <v>44</v>
      </c>
      <c r="J33" s="418">
        <f t="shared" si="3"/>
        <v>44000</v>
      </c>
      <c r="K33" s="418">
        <f t="shared" si="0"/>
        <v>0.044</v>
      </c>
      <c r="L33" s="637">
        <v>3864</v>
      </c>
      <c r="M33" s="638">
        <v>3858</v>
      </c>
      <c r="N33" s="418">
        <f t="shared" si="4"/>
        <v>6</v>
      </c>
      <c r="O33" s="418">
        <f t="shared" si="5"/>
        <v>6000</v>
      </c>
      <c r="P33" s="418">
        <f t="shared" si="1"/>
        <v>0.006</v>
      </c>
      <c r="Q33" s="406"/>
    </row>
    <row r="34" spans="1:17" ht="22.5" customHeight="1">
      <c r="A34" s="333"/>
      <c r="B34" s="362" t="s">
        <v>177</v>
      </c>
      <c r="C34" s="398"/>
      <c r="D34" s="106"/>
      <c r="E34" s="106"/>
      <c r="F34" s="410"/>
      <c r="G34" s="639"/>
      <c r="H34" s="638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3">
        <v>22</v>
      </c>
      <c r="B35" s="364" t="s">
        <v>16</v>
      </c>
      <c r="C35" s="398">
        <v>4864908</v>
      </c>
      <c r="D35" s="106" t="s">
        <v>13</v>
      </c>
      <c r="E35" s="119" t="s">
        <v>364</v>
      </c>
      <c r="F35" s="410">
        <v>-1000</v>
      </c>
      <c r="G35" s="637">
        <v>981598</v>
      </c>
      <c r="H35" s="638">
        <v>983123</v>
      </c>
      <c r="I35" s="418">
        <f t="shared" si="2"/>
        <v>-1525</v>
      </c>
      <c r="J35" s="418">
        <f t="shared" si="3"/>
        <v>1525000</v>
      </c>
      <c r="K35" s="418">
        <f t="shared" si="0"/>
        <v>1.525</v>
      </c>
      <c r="L35" s="637">
        <v>910105</v>
      </c>
      <c r="M35" s="638">
        <v>910229</v>
      </c>
      <c r="N35" s="418">
        <f t="shared" si="4"/>
        <v>-124</v>
      </c>
      <c r="O35" s="418">
        <f t="shared" si="5"/>
        <v>124000</v>
      </c>
      <c r="P35" s="418">
        <f t="shared" si="1"/>
        <v>0.124</v>
      </c>
      <c r="Q35" s="406"/>
    </row>
    <row r="36" spans="1:17" ht="22.5" customHeight="1">
      <c r="A36" s="333">
        <v>23</v>
      </c>
      <c r="B36" s="397" t="s">
        <v>17</v>
      </c>
      <c r="C36" s="398">
        <v>4864909</v>
      </c>
      <c r="D36" s="155" t="s">
        <v>13</v>
      </c>
      <c r="E36" s="119" t="s">
        <v>364</v>
      </c>
      <c r="F36" s="410">
        <v>-1000</v>
      </c>
      <c r="G36" s="637">
        <v>996548</v>
      </c>
      <c r="H36" s="638">
        <v>997229</v>
      </c>
      <c r="I36" s="418">
        <f t="shared" si="2"/>
        <v>-681</v>
      </c>
      <c r="J36" s="418">
        <f t="shared" si="3"/>
        <v>681000</v>
      </c>
      <c r="K36" s="418">
        <f t="shared" si="0"/>
        <v>0.681</v>
      </c>
      <c r="L36" s="637">
        <v>887818</v>
      </c>
      <c r="M36" s="638">
        <v>888215</v>
      </c>
      <c r="N36" s="418">
        <f t="shared" si="4"/>
        <v>-397</v>
      </c>
      <c r="O36" s="418">
        <f t="shared" si="5"/>
        <v>397000</v>
      </c>
      <c r="P36" s="418">
        <f t="shared" si="1"/>
        <v>0.397</v>
      </c>
      <c r="Q36" s="406"/>
    </row>
    <row r="37" spans="1:17" ht="22.5" customHeight="1">
      <c r="A37" s="333"/>
      <c r="B37" s="397"/>
      <c r="C37" s="398"/>
      <c r="D37" s="155"/>
      <c r="E37" s="155"/>
      <c r="F37" s="410"/>
      <c r="G37" s="639"/>
      <c r="H37" s="638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3"/>
      <c r="B38" s="399" t="s">
        <v>178</v>
      </c>
      <c r="C38" s="398"/>
      <c r="D38" s="155"/>
      <c r="E38" s="155"/>
      <c r="F38" s="407"/>
      <c r="G38" s="639"/>
      <c r="H38" s="638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3">
        <v>24</v>
      </c>
      <c r="B39" s="397" t="s">
        <v>133</v>
      </c>
      <c r="C39" s="398">
        <v>4864964</v>
      </c>
      <c r="D39" s="155" t="s">
        <v>13</v>
      </c>
      <c r="E39" s="119" t="s">
        <v>364</v>
      </c>
      <c r="F39" s="410">
        <v>-1000</v>
      </c>
      <c r="G39" s="637">
        <v>307</v>
      </c>
      <c r="H39" s="638">
        <v>307</v>
      </c>
      <c r="I39" s="418">
        <f t="shared" si="2"/>
        <v>0</v>
      </c>
      <c r="J39" s="418">
        <f t="shared" si="3"/>
        <v>0</v>
      </c>
      <c r="K39" s="418">
        <f t="shared" si="0"/>
        <v>0</v>
      </c>
      <c r="L39" s="637">
        <v>7188</v>
      </c>
      <c r="M39" s="638">
        <v>6509</v>
      </c>
      <c r="N39" s="418">
        <f t="shared" si="4"/>
        <v>679</v>
      </c>
      <c r="O39" s="418">
        <f t="shared" si="5"/>
        <v>-679000</v>
      </c>
      <c r="P39" s="418">
        <f t="shared" si="1"/>
        <v>-0.679</v>
      </c>
      <c r="Q39" s="406"/>
    </row>
    <row r="40" spans="1:17" ht="22.5" customHeight="1">
      <c r="A40" s="333">
        <v>25</v>
      </c>
      <c r="B40" s="397" t="s">
        <v>134</v>
      </c>
      <c r="C40" s="398">
        <v>4864965</v>
      </c>
      <c r="D40" s="155" t="s">
        <v>13</v>
      </c>
      <c r="E40" s="119" t="s">
        <v>364</v>
      </c>
      <c r="F40" s="410">
        <v>-1000</v>
      </c>
      <c r="G40" s="637">
        <v>448</v>
      </c>
      <c r="H40" s="638">
        <v>448</v>
      </c>
      <c r="I40" s="418">
        <f t="shared" si="2"/>
        <v>0</v>
      </c>
      <c r="J40" s="418">
        <f t="shared" si="3"/>
        <v>0</v>
      </c>
      <c r="K40" s="418">
        <f t="shared" si="0"/>
        <v>0</v>
      </c>
      <c r="L40" s="637">
        <v>999989</v>
      </c>
      <c r="M40" s="638">
        <v>999834</v>
      </c>
      <c r="N40" s="418">
        <f t="shared" si="4"/>
        <v>155</v>
      </c>
      <c r="O40" s="418">
        <f t="shared" si="5"/>
        <v>-155000</v>
      </c>
      <c r="P40" s="418">
        <f t="shared" si="1"/>
        <v>-0.155</v>
      </c>
      <c r="Q40" s="406"/>
    </row>
    <row r="41" spans="1:17" ht="22.5" customHeight="1">
      <c r="A41" s="333">
        <v>26</v>
      </c>
      <c r="B41" s="397" t="s">
        <v>179</v>
      </c>
      <c r="C41" s="398">
        <v>4864890</v>
      </c>
      <c r="D41" s="155" t="s">
        <v>13</v>
      </c>
      <c r="E41" s="119" t="s">
        <v>364</v>
      </c>
      <c r="F41" s="410">
        <v>-1000</v>
      </c>
      <c r="G41" s="637">
        <v>997432</v>
      </c>
      <c r="H41" s="638">
        <v>997180</v>
      </c>
      <c r="I41" s="418">
        <f t="shared" si="2"/>
        <v>252</v>
      </c>
      <c r="J41" s="418">
        <f t="shared" si="3"/>
        <v>-252000</v>
      </c>
      <c r="K41" s="418">
        <f t="shared" si="0"/>
        <v>-0.252</v>
      </c>
      <c r="L41" s="637">
        <v>959604</v>
      </c>
      <c r="M41" s="638">
        <v>959784</v>
      </c>
      <c r="N41" s="418">
        <f t="shared" si="4"/>
        <v>-180</v>
      </c>
      <c r="O41" s="418">
        <f t="shared" si="5"/>
        <v>180000</v>
      </c>
      <c r="P41" s="418">
        <f t="shared" si="1"/>
        <v>0.18</v>
      </c>
      <c r="Q41" s="406"/>
    </row>
    <row r="42" spans="1:17" ht="22.5" customHeight="1">
      <c r="A42" s="333">
        <v>27</v>
      </c>
      <c r="B42" s="364" t="s">
        <v>180</v>
      </c>
      <c r="C42" s="398">
        <v>4864891</v>
      </c>
      <c r="D42" s="106" t="s">
        <v>13</v>
      </c>
      <c r="E42" s="119" t="s">
        <v>364</v>
      </c>
      <c r="F42" s="410">
        <v>-1000</v>
      </c>
      <c r="G42" s="637">
        <v>994536</v>
      </c>
      <c r="H42" s="638">
        <v>994536</v>
      </c>
      <c r="I42" s="418">
        <f t="shared" si="2"/>
        <v>0</v>
      </c>
      <c r="J42" s="418">
        <f t="shared" si="3"/>
        <v>0</v>
      </c>
      <c r="K42" s="418">
        <f t="shared" si="0"/>
        <v>0</v>
      </c>
      <c r="L42" s="637">
        <v>977143</v>
      </c>
      <c r="M42" s="638">
        <v>977143</v>
      </c>
      <c r="N42" s="418">
        <f t="shared" si="4"/>
        <v>0</v>
      </c>
      <c r="O42" s="418">
        <f t="shared" si="5"/>
        <v>0</v>
      </c>
      <c r="P42" s="418">
        <f t="shared" si="1"/>
        <v>0</v>
      </c>
      <c r="Q42" s="406"/>
    </row>
    <row r="43" spans="1:17" ht="22.5" customHeight="1">
      <c r="A43" s="333">
        <v>28</v>
      </c>
      <c r="B43" s="397" t="s">
        <v>181</v>
      </c>
      <c r="C43" s="398">
        <v>4864906</v>
      </c>
      <c r="D43" s="155" t="s">
        <v>13</v>
      </c>
      <c r="E43" s="119" t="s">
        <v>364</v>
      </c>
      <c r="F43" s="410">
        <v>-1000</v>
      </c>
      <c r="G43" s="637">
        <v>999645</v>
      </c>
      <c r="H43" s="638">
        <v>999645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637">
        <v>959359</v>
      </c>
      <c r="M43" s="638">
        <v>961749</v>
      </c>
      <c r="N43" s="418">
        <f t="shared" si="4"/>
        <v>-2390</v>
      </c>
      <c r="O43" s="418">
        <f t="shared" si="5"/>
        <v>2390000</v>
      </c>
      <c r="P43" s="418">
        <f t="shared" si="1"/>
        <v>2.39</v>
      </c>
      <c r="Q43" s="406"/>
    </row>
    <row r="44" spans="1:17" ht="22.5" customHeight="1" thickBot="1">
      <c r="A44" s="333">
        <v>29</v>
      </c>
      <c r="B44" s="397" t="s">
        <v>182</v>
      </c>
      <c r="C44" s="398">
        <v>4864907</v>
      </c>
      <c r="D44" s="155" t="s">
        <v>13</v>
      </c>
      <c r="E44" s="119" t="s">
        <v>364</v>
      </c>
      <c r="F44" s="599">
        <v>-1000</v>
      </c>
      <c r="G44" s="637">
        <v>999038</v>
      </c>
      <c r="H44" s="638">
        <v>999038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637">
        <v>953343</v>
      </c>
      <c r="M44" s="638">
        <v>956679</v>
      </c>
      <c r="N44" s="418">
        <f t="shared" si="4"/>
        <v>-3336</v>
      </c>
      <c r="O44" s="418">
        <f t="shared" si="5"/>
        <v>3336000</v>
      </c>
      <c r="P44" s="418">
        <f t="shared" si="1"/>
        <v>3.336</v>
      </c>
      <c r="Q44" s="406"/>
    </row>
    <row r="45" spans="1:17" ht="18" customHeight="1" thickTop="1">
      <c r="A45" s="361"/>
      <c r="B45" s="400"/>
      <c r="C45" s="401"/>
      <c r="D45" s="318"/>
      <c r="E45" s="319"/>
      <c r="F45" s="410"/>
      <c r="G45" s="640"/>
      <c r="H45" s="641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6" t="s">
        <v>353</v>
      </c>
      <c r="B46" s="402"/>
      <c r="C46" s="403"/>
      <c r="D46" s="320"/>
      <c r="E46" s="321"/>
      <c r="F46" s="410"/>
      <c r="G46" s="642"/>
      <c r="H46" s="643"/>
      <c r="I46" s="428"/>
      <c r="J46" s="428"/>
      <c r="K46" s="428"/>
      <c r="L46" s="428"/>
      <c r="M46" s="429"/>
      <c r="N46" s="428"/>
      <c r="O46" s="428"/>
      <c r="P46" s="556" t="str">
        <f>NDPL!$Q$1</f>
        <v>JANUARY-2011</v>
      </c>
      <c r="Q46" s="556"/>
    </row>
    <row r="47" spans="1:17" ht="21" customHeight="1" thickTop="1">
      <c r="A47" s="359"/>
      <c r="B47" s="362" t="s">
        <v>183</v>
      </c>
      <c r="C47" s="398"/>
      <c r="D47" s="106"/>
      <c r="E47" s="106"/>
      <c r="F47" s="600"/>
      <c r="G47" s="639"/>
      <c r="H47" s="638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3">
        <v>30</v>
      </c>
      <c r="B48" s="397" t="s">
        <v>16</v>
      </c>
      <c r="C48" s="398">
        <v>4864988</v>
      </c>
      <c r="D48" s="155" t="s">
        <v>13</v>
      </c>
      <c r="E48" s="119" t="s">
        <v>364</v>
      </c>
      <c r="F48" s="410">
        <v>-1000</v>
      </c>
      <c r="G48" s="637">
        <v>999820</v>
      </c>
      <c r="H48" s="638">
        <v>1000014</v>
      </c>
      <c r="I48" s="418">
        <f t="shared" si="2"/>
        <v>-194</v>
      </c>
      <c r="J48" s="418">
        <f t="shared" si="3"/>
        <v>194000</v>
      </c>
      <c r="K48" s="418">
        <f t="shared" si="0"/>
        <v>0.194</v>
      </c>
      <c r="L48" s="637">
        <v>978500</v>
      </c>
      <c r="M48" s="638">
        <v>978881</v>
      </c>
      <c r="N48" s="418">
        <f t="shared" si="4"/>
        <v>-381</v>
      </c>
      <c r="O48" s="418">
        <f t="shared" si="5"/>
        <v>381000</v>
      </c>
      <c r="P48" s="418">
        <f t="shared" si="1"/>
        <v>0.381</v>
      </c>
      <c r="Q48" s="184" t="s">
        <v>391</v>
      </c>
    </row>
    <row r="49" spans="1:17" ht="21" customHeight="1">
      <c r="A49" s="333">
        <v>31</v>
      </c>
      <c r="B49" s="397" t="s">
        <v>17</v>
      </c>
      <c r="C49" s="398">
        <v>4864989</v>
      </c>
      <c r="D49" s="155" t="s">
        <v>13</v>
      </c>
      <c r="E49" s="119" t="s">
        <v>364</v>
      </c>
      <c r="F49" s="410">
        <v>-1000</v>
      </c>
      <c r="G49" s="637">
        <v>1044</v>
      </c>
      <c r="H49" s="638">
        <v>1217</v>
      </c>
      <c r="I49" s="418">
        <f t="shared" si="2"/>
        <v>-173</v>
      </c>
      <c r="J49" s="418">
        <f t="shared" si="3"/>
        <v>173000</v>
      </c>
      <c r="K49" s="418">
        <f t="shared" si="0"/>
        <v>0.173</v>
      </c>
      <c r="L49" s="637">
        <v>995103</v>
      </c>
      <c r="M49" s="638">
        <v>995546</v>
      </c>
      <c r="N49" s="418">
        <f t="shared" si="4"/>
        <v>-443</v>
      </c>
      <c r="O49" s="418">
        <f t="shared" si="5"/>
        <v>443000</v>
      </c>
      <c r="P49" s="418">
        <f t="shared" si="1"/>
        <v>0.443</v>
      </c>
      <c r="Q49" s="184"/>
    </row>
    <row r="50" spans="1:17" ht="21" customHeight="1">
      <c r="A50" s="333">
        <v>32</v>
      </c>
      <c r="B50" s="397" t="s">
        <v>18</v>
      </c>
      <c r="C50" s="398">
        <v>4864979</v>
      </c>
      <c r="D50" s="155" t="s">
        <v>13</v>
      </c>
      <c r="E50" s="119" t="s">
        <v>364</v>
      </c>
      <c r="F50" s="410">
        <v>-2000</v>
      </c>
      <c r="G50" s="637">
        <v>989861</v>
      </c>
      <c r="H50" s="638">
        <v>989797</v>
      </c>
      <c r="I50" s="418">
        <f t="shared" si="2"/>
        <v>64</v>
      </c>
      <c r="J50" s="418">
        <f t="shared" si="3"/>
        <v>-128000</v>
      </c>
      <c r="K50" s="418">
        <f t="shared" si="0"/>
        <v>-0.128</v>
      </c>
      <c r="L50" s="637">
        <v>981876</v>
      </c>
      <c r="M50" s="638">
        <v>981831</v>
      </c>
      <c r="N50" s="418">
        <f t="shared" si="4"/>
        <v>45</v>
      </c>
      <c r="O50" s="418">
        <f t="shared" si="5"/>
        <v>-90000</v>
      </c>
      <c r="P50" s="418">
        <f t="shared" si="1"/>
        <v>-0.09</v>
      </c>
      <c r="Q50" s="601"/>
    </row>
    <row r="51" spans="1:17" ht="21" customHeight="1">
      <c r="A51" s="333"/>
      <c r="B51" s="399" t="s">
        <v>184</v>
      </c>
      <c r="C51" s="398"/>
      <c r="D51" s="155"/>
      <c r="E51" s="155"/>
      <c r="F51" s="410"/>
      <c r="G51" s="639"/>
      <c r="H51" s="638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3">
        <v>33</v>
      </c>
      <c r="B52" s="397" t="s">
        <v>16</v>
      </c>
      <c r="C52" s="398">
        <v>4864966</v>
      </c>
      <c r="D52" s="155" t="s">
        <v>13</v>
      </c>
      <c r="E52" s="119" t="s">
        <v>364</v>
      </c>
      <c r="F52" s="410">
        <v>-1000</v>
      </c>
      <c r="G52" s="637">
        <v>998617</v>
      </c>
      <c r="H52" s="638">
        <v>998900</v>
      </c>
      <c r="I52" s="418">
        <f t="shared" si="2"/>
        <v>-283</v>
      </c>
      <c r="J52" s="418">
        <f t="shared" si="3"/>
        <v>283000</v>
      </c>
      <c r="K52" s="418">
        <f t="shared" si="0"/>
        <v>0.283</v>
      </c>
      <c r="L52" s="637">
        <v>949062</v>
      </c>
      <c r="M52" s="638">
        <v>950734</v>
      </c>
      <c r="N52" s="418">
        <f t="shared" si="4"/>
        <v>-1672</v>
      </c>
      <c r="O52" s="418">
        <f t="shared" si="5"/>
        <v>1672000</v>
      </c>
      <c r="P52" s="418">
        <f t="shared" si="1"/>
        <v>1.672</v>
      </c>
      <c r="Q52" s="184"/>
    </row>
    <row r="53" spans="1:17" ht="21" customHeight="1">
      <c r="A53" s="333">
        <v>34</v>
      </c>
      <c r="B53" s="397" t="s">
        <v>17</v>
      </c>
      <c r="C53" s="398">
        <v>4864967</v>
      </c>
      <c r="D53" s="155" t="s">
        <v>13</v>
      </c>
      <c r="E53" s="119" t="s">
        <v>364</v>
      </c>
      <c r="F53" s="410">
        <v>-1000</v>
      </c>
      <c r="G53" s="637">
        <v>1117</v>
      </c>
      <c r="H53" s="638">
        <v>1097</v>
      </c>
      <c r="I53" s="418">
        <f t="shared" si="2"/>
        <v>20</v>
      </c>
      <c r="J53" s="418">
        <f t="shared" si="3"/>
        <v>-20000</v>
      </c>
      <c r="K53" s="418">
        <f t="shared" si="0"/>
        <v>-0.02</v>
      </c>
      <c r="L53" s="637">
        <v>965911</v>
      </c>
      <c r="M53" s="638">
        <v>966371</v>
      </c>
      <c r="N53" s="418">
        <f t="shared" si="4"/>
        <v>-460</v>
      </c>
      <c r="O53" s="418">
        <f t="shared" si="5"/>
        <v>460000</v>
      </c>
      <c r="P53" s="418">
        <f t="shared" si="1"/>
        <v>0.46</v>
      </c>
      <c r="Q53" s="184"/>
    </row>
    <row r="54" spans="1:17" ht="21" customHeight="1">
      <c r="A54" s="333">
        <v>35</v>
      </c>
      <c r="B54" s="397" t="s">
        <v>18</v>
      </c>
      <c r="C54" s="398">
        <v>4865048</v>
      </c>
      <c r="D54" s="155" t="s">
        <v>13</v>
      </c>
      <c r="E54" s="119" t="s">
        <v>364</v>
      </c>
      <c r="F54" s="410">
        <v>-1000</v>
      </c>
      <c r="G54" s="637">
        <v>998844</v>
      </c>
      <c r="H54" s="638">
        <v>999169</v>
      </c>
      <c r="I54" s="418">
        <f t="shared" si="2"/>
        <v>-325</v>
      </c>
      <c r="J54" s="418">
        <f t="shared" si="3"/>
        <v>325000</v>
      </c>
      <c r="K54" s="418">
        <f t="shared" si="0"/>
        <v>0.325</v>
      </c>
      <c r="L54" s="637">
        <v>955303</v>
      </c>
      <c r="M54" s="638">
        <v>957011</v>
      </c>
      <c r="N54" s="418">
        <f t="shared" si="4"/>
        <v>-1708</v>
      </c>
      <c r="O54" s="418">
        <f t="shared" si="5"/>
        <v>1708000</v>
      </c>
      <c r="P54" s="418">
        <f t="shared" si="1"/>
        <v>1.708</v>
      </c>
      <c r="Q54" s="184"/>
    </row>
    <row r="55" spans="1:17" ht="21" customHeight="1">
      <c r="A55" s="333"/>
      <c r="B55" s="399" t="s">
        <v>124</v>
      </c>
      <c r="C55" s="398"/>
      <c r="D55" s="155"/>
      <c r="E55" s="119"/>
      <c r="F55" s="407"/>
      <c r="G55" s="639"/>
      <c r="H55" s="644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3">
        <v>36</v>
      </c>
      <c r="B56" s="397" t="s">
        <v>387</v>
      </c>
      <c r="C56" s="398">
        <v>4864827</v>
      </c>
      <c r="D56" s="155" t="s">
        <v>13</v>
      </c>
      <c r="E56" s="119" t="s">
        <v>364</v>
      </c>
      <c r="F56" s="407">
        <v>-666.666</v>
      </c>
      <c r="G56" s="637">
        <v>783</v>
      </c>
      <c r="H56" s="638">
        <v>783</v>
      </c>
      <c r="I56" s="418">
        <f>G56-H56</f>
        <v>0</v>
      </c>
      <c r="J56" s="418">
        <f t="shared" si="3"/>
        <v>0</v>
      </c>
      <c r="K56" s="418">
        <f t="shared" si="0"/>
        <v>0</v>
      </c>
      <c r="L56" s="637">
        <v>597</v>
      </c>
      <c r="M56" s="638">
        <v>597</v>
      </c>
      <c r="N56" s="418">
        <f>L56-M56</f>
        <v>0</v>
      </c>
      <c r="O56" s="418">
        <f t="shared" si="5"/>
        <v>0</v>
      </c>
      <c r="P56" s="418">
        <f t="shared" si="1"/>
        <v>0</v>
      </c>
      <c r="Q56" s="602"/>
    </row>
    <row r="57" spans="1:17" ht="21" customHeight="1">
      <c r="A57" s="333">
        <v>37</v>
      </c>
      <c r="B57" s="397" t="s">
        <v>186</v>
      </c>
      <c r="C57" s="398">
        <v>4864828</v>
      </c>
      <c r="D57" s="155" t="s">
        <v>13</v>
      </c>
      <c r="E57" s="119" t="s">
        <v>364</v>
      </c>
      <c r="F57" s="407">
        <v>-666.666</v>
      </c>
      <c r="G57" s="637">
        <v>996039</v>
      </c>
      <c r="H57" s="638">
        <v>997251</v>
      </c>
      <c r="I57" s="418">
        <f>G57-H57</f>
        <v>-1212</v>
      </c>
      <c r="J57" s="418">
        <f t="shared" si="3"/>
        <v>807999.192</v>
      </c>
      <c r="K57" s="418">
        <f t="shared" si="0"/>
        <v>0.807999192</v>
      </c>
      <c r="L57" s="637">
        <v>998950</v>
      </c>
      <c r="M57" s="638">
        <v>999250</v>
      </c>
      <c r="N57" s="418">
        <f>L57-M57</f>
        <v>-300</v>
      </c>
      <c r="O57" s="418">
        <f t="shared" si="5"/>
        <v>199999.80000000002</v>
      </c>
      <c r="P57" s="418">
        <f t="shared" si="1"/>
        <v>0.1999998</v>
      </c>
      <c r="Q57" s="184"/>
    </row>
    <row r="58" spans="1:17" ht="22.5" customHeight="1">
      <c r="A58" s="333"/>
      <c r="B58" s="607" t="s">
        <v>392</v>
      </c>
      <c r="C58" s="398"/>
      <c r="D58" s="155"/>
      <c r="E58" s="119"/>
      <c r="F58" s="407"/>
      <c r="G58" s="639"/>
      <c r="H58" s="644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3"/>
      <c r="B59" s="397" t="s">
        <v>387</v>
      </c>
      <c r="C59" s="398">
        <v>4865024</v>
      </c>
      <c r="D59" s="155" t="s">
        <v>13</v>
      </c>
      <c r="E59" s="119" t="s">
        <v>364</v>
      </c>
      <c r="F59" s="608">
        <v>-2000</v>
      </c>
      <c r="G59" s="637">
        <v>58</v>
      </c>
      <c r="H59" s="638">
        <v>32</v>
      </c>
      <c r="I59" s="418">
        <f>G59-H59</f>
        <v>26</v>
      </c>
      <c r="J59" s="418">
        <f t="shared" si="3"/>
        <v>-52000</v>
      </c>
      <c r="K59" s="418">
        <f t="shared" si="0"/>
        <v>-0.052</v>
      </c>
      <c r="L59" s="637">
        <v>251</v>
      </c>
      <c r="M59" s="638">
        <v>84</v>
      </c>
      <c r="N59" s="418">
        <f>L59-M59</f>
        <v>167</v>
      </c>
      <c r="O59" s="418">
        <f t="shared" si="5"/>
        <v>-334000</v>
      </c>
      <c r="P59" s="418">
        <f t="shared" si="1"/>
        <v>-0.334</v>
      </c>
      <c r="Q59" s="184"/>
    </row>
    <row r="60" spans="1:17" ht="21" customHeight="1">
      <c r="A60" s="333"/>
      <c r="B60" s="397" t="s">
        <v>186</v>
      </c>
      <c r="C60" s="398">
        <v>4864920</v>
      </c>
      <c r="D60" s="155" t="s">
        <v>13</v>
      </c>
      <c r="E60" s="119" t="s">
        <v>364</v>
      </c>
      <c r="F60" s="608">
        <v>-2000</v>
      </c>
      <c r="G60" s="637">
        <v>996757</v>
      </c>
      <c r="H60" s="638">
        <v>996723</v>
      </c>
      <c r="I60" s="418">
        <f>G60-H60</f>
        <v>34</v>
      </c>
      <c r="J60" s="418">
        <f t="shared" si="3"/>
        <v>-68000</v>
      </c>
      <c r="K60" s="418">
        <f t="shared" si="0"/>
        <v>-0.068</v>
      </c>
      <c r="L60" s="637">
        <v>999600</v>
      </c>
      <c r="M60" s="638">
        <v>999446</v>
      </c>
      <c r="N60" s="418">
        <f>L60-M60</f>
        <v>154</v>
      </c>
      <c r="O60" s="418">
        <f t="shared" si="5"/>
        <v>-308000</v>
      </c>
      <c r="P60" s="418">
        <f t="shared" si="1"/>
        <v>-0.308</v>
      </c>
      <c r="Q60" s="184"/>
    </row>
    <row r="61" spans="1:17" ht="21" customHeight="1">
      <c r="A61" s="333"/>
      <c r="B61" s="362" t="s">
        <v>109</v>
      </c>
      <c r="C61" s="398"/>
      <c r="D61" s="106"/>
      <c r="E61" s="106"/>
      <c r="F61" s="407"/>
      <c r="G61" s="639"/>
      <c r="H61" s="638"/>
      <c r="I61" s="418"/>
      <c r="J61" s="418"/>
      <c r="K61" s="418"/>
      <c r="L61" s="419"/>
      <c r="M61" s="418"/>
      <c r="N61" s="418"/>
      <c r="O61" s="418"/>
      <c r="P61" s="418"/>
      <c r="Q61" s="184"/>
    </row>
    <row r="62" spans="1:17" ht="21" customHeight="1">
      <c r="A62" s="333">
        <v>38</v>
      </c>
      <c r="B62" s="397" t="s">
        <v>121</v>
      </c>
      <c r="C62" s="398">
        <v>4864951</v>
      </c>
      <c r="D62" s="155" t="s">
        <v>13</v>
      </c>
      <c r="E62" s="119" t="s">
        <v>364</v>
      </c>
      <c r="F62" s="410">
        <v>1000</v>
      </c>
      <c r="G62" s="637">
        <v>999785</v>
      </c>
      <c r="H62" s="638">
        <v>999848</v>
      </c>
      <c r="I62" s="418">
        <f t="shared" si="2"/>
        <v>-63</v>
      </c>
      <c r="J62" s="418">
        <f t="shared" si="3"/>
        <v>-63000</v>
      </c>
      <c r="K62" s="418">
        <f t="shared" si="0"/>
        <v>-0.063</v>
      </c>
      <c r="L62" s="637">
        <v>36072</v>
      </c>
      <c r="M62" s="638">
        <v>36093</v>
      </c>
      <c r="N62" s="418">
        <f t="shared" si="4"/>
        <v>-21</v>
      </c>
      <c r="O62" s="418">
        <f t="shared" si="5"/>
        <v>-21000</v>
      </c>
      <c r="P62" s="418">
        <f t="shared" si="1"/>
        <v>-0.021</v>
      </c>
      <c r="Q62" s="184"/>
    </row>
    <row r="63" spans="1:17" ht="21" customHeight="1">
      <c r="A63" s="333">
        <v>39</v>
      </c>
      <c r="B63" s="397" t="s">
        <v>122</v>
      </c>
      <c r="C63" s="398">
        <v>4902501</v>
      </c>
      <c r="D63" s="155" t="s">
        <v>13</v>
      </c>
      <c r="E63" s="119" t="s">
        <v>364</v>
      </c>
      <c r="F63" s="410">
        <v>1333.33</v>
      </c>
      <c r="G63" s="637">
        <v>999749</v>
      </c>
      <c r="H63" s="638">
        <v>999786</v>
      </c>
      <c r="I63" s="415">
        <f t="shared" si="2"/>
        <v>-37</v>
      </c>
      <c r="J63" s="415">
        <f t="shared" si="3"/>
        <v>-49333.21</v>
      </c>
      <c r="K63" s="415">
        <f t="shared" si="0"/>
        <v>-0.04933321</v>
      </c>
      <c r="L63" s="637">
        <v>614</v>
      </c>
      <c r="M63" s="638">
        <v>612</v>
      </c>
      <c r="N63" s="418">
        <f t="shared" si="4"/>
        <v>2</v>
      </c>
      <c r="O63" s="418">
        <f t="shared" si="5"/>
        <v>2666.66</v>
      </c>
      <c r="P63" s="418">
        <f t="shared" si="1"/>
        <v>0.00266666</v>
      </c>
      <c r="Q63" s="184"/>
    </row>
    <row r="64" spans="1:17" ht="21" customHeight="1">
      <c r="A64" s="333"/>
      <c r="B64" s="362"/>
      <c r="C64" s="398"/>
      <c r="D64" s="155"/>
      <c r="E64" s="119"/>
      <c r="F64" s="410"/>
      <c r="G64" s="639"/>
      <c r="H64" s="644"/>
      <c r="I64" s="415"/>
      <c r="J64" s="418"/>
      <c r="K64" s="418"/>
      <c r="L64" s="419"/>
      <c r="M64" s="415"/>
      <c r="N64" s="415"/>
      <c r="O64" s="418"/>
      <c r="P64" s="418"/>
      <c r="Q64" s="184"/>
    </row>
    <row r="65" spans="1:17" ht="21" customHeight="1">
      <c r="A65" s="333"/>
      <c r="B65" s="399" t="s">
        <v>185</v>
      </c>
      <c r="C65" s="398"/>
      <c r="D65" s="155"/>
      <c r="E65" s="155"/>
      <c r="F65" s="410"/>
      <c r="G65" s="639"/>
      <c r="H65" s="638"/>
      <c r="I65" s="418"/>
      <c r="J65" s="418"/>
      <c r="K65" s="418"/>
      <c r="L65" s="419"/>
      <c r="M65" s="418"/>
      <c r="N65" s="418"/>
      <c r="O65" s="418"/>
      <c r="P65" s="418"/>
      <c r="Q65" s="184"/>
    </row>
    <row r="66" spans="1:17" ht="21" customHeight="1">
      <c r="A66" s="333">
        <v>40</v>
      </c>
      <c r="B66" s="397" t="s">
        <v>39</v>
      </c>
      <c r="C66" s="398">
        <v>4864990</v>
      </c>
      <c r="D66" s="155" t="s">
        <v>13</v>
      </c>
      <c r="E66" s="119" t="s">
        <v>364</v>
      </c>
      <c r="F66" s="410">
        <v>-1000</v>
      </c>
      <c r="G66" s="637">
        <v>673</v>
      </c>
      <c r="H66" s="638">
        <v>244</v>
      </c>
      <c r="I66" s="418">
        <f t="shared" si="2"/>
        <v>429</v>
      </c>
      <c r="J66" s="418">
        <f t="shared" si="3"/>
        <v>-429000</v>
      </c>
      <c r="K66" s="418">
        <f t="shared" si="0"/>
        <v>-0.429</v>
      </c>
      <c r="L66" s="637">
        <v>982034</v>
      </c>
      <c r="M66" s="638">
        <v>982318</v>
      </c>
      <c r="N66" s="418">
        <f t="shared" si="4"/>
        <v>-284</v>
      </c>
      <c r="O66" s="418">
        <f t="shared" si="5"/>
        <v>284000</v>
      </c>
      <c r="P66" s="418">
        <f t="shared" si="1"/>
        <v>0.284</v>
      </c>
      <c r="Q66" s="184"/>
    </row>
    <row r="67" spans="1:17" ht="21" customHeight="1">
      <c r="A67" s="333">
        <v>41</v>
      </c>
      <c r="B67" s="397" t="s">
        <v>186</v>
      </c>
      <c r="C67" s="398">
        <v>4864991</v>
      </c>
      <c r="D67" s="155" t="s">
        <v>13</v>
      </c>
      <c r="E67" s="119" t="s">
        <v>364</v>
      </c>
      <c r="F67" s="410">
        <v>-1000</v>
      </c>
      <c r="G67" s="637">
        <v>581</v>
      </c>
      <c r="H67" s="638">
        <v>526</v>
      </c>
      <c r="I67" s="418">
        <f t="shared" si="2"/>
        <v>55</v>
      </c>
      <c r="J67" s="418">
        <f t="shared" si="3"/>
        <v>-55000</v>
      </c>
      <c r="K67" s="418">
        <f t="shared" si="0"/>
        <v>-0.055</v>
      </c>
      <c r="L67" s="637">
        <v>988387</v>
      </c>
      <c r="M67" s="638">
        <v>988805</v>
      </c>
      <c r="N67" s="418">
        <f t="shared" si="4"/>
        <v>-418</v>
      </c>
      <c r="O67" s="418">
        <f t="shared" si="5"/>
        <v>418000</v>
      </c>
      <c r="P67" s="418">
        <f t="shared" si="1"/>
        <v>0.418</v>
      </c>
      <c r="Q67" s="184"/>
    </row>
    <row r="68" spans="1:17" ht="21" customHeight="1">
      <c r="A68" s="333"/>
      <c r="B68" s="404" t="s">
        <v>29</v>
      </c>
      <c r="C68" s="365"/>
      <c r="D68" s="66"/>
      <c r="E68" s="66"/>
      <c r="F68" s="410"/>
      <c r="G68" s="639"/>
      <c r="H68" s="638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3">
        <v>42</v>
      </c>
      <c r="B69" s="110" t="s">
        <v>85</v>
      </c>
      <c r="C69" s="365">
        <v>4865092</v>
      </c>
      <c r="D69" s="66" t="s">
        <v>13</v>
      </c>
      <c r="E69" s="119" t="s">
        <v>364</v>
      </c>
      <c r="F69" s="410">
        <v>100</v>
      </c>
      <c r="G69" s="637">
        <v>4022</v>
      </c>
      <c r="H69" s="638">
        <v>3802</v>
      </c>
      <c r="I69" s="418">
        <f t="shared" si="2"/>
        <v>220</v>
      </c>
      <c r="J69" s="418">
        <f t="shared" si="3"/>
        <v>22000</v>
      </c>
      <c r="K69" s="418">
        <f t="shared" si="0"/>
        <v>0.022</v>
      </c>
      <c r="L69" s="637">
        <v>7540</v>
      </c>
      <c r="M69" s="638">
        <v>7343</v>
      </c>
      <c r="N69" s="418">
        <f t="shared" si="4"/>
        <v>197</v>
      </c>
      <c r="O69" s="418">
        <f t="shared" si="5"/>
        <v>19700</v>
      </c>
      <c r="P69" s="418">
        <f t="shared" si="1"/>
        <v>0.0197</v>
      </c>
      <c r="Q69" s="184"/>
    </row>
    <row r="70" spans="1:17" ht="21" customHeight="1">
      <c r="A70" s="333"/>
      <c r="B70" s="399" t="s">
        <v>51</v>
      </c>
      <c r="C70" s="398"/>
      <c r="D70" s="155"/>
      <c r="E70" s="155"/>
      <c r="F70" s="410"/>
      <c r="G70" s="639"/>
      <c r="H70" s="638"/>
      <c r="I70" s="418"/>
      <c r="J70" s="418"/>
      <c r="K70" s="418"/>
      <c r="L70" s="419"/>
      <c r="M70" s="418"/>
      <c r="N70" s="418"/>
      <c r="O70" s="418"/>
      <c r="P70" s="418"/>
      <c r="Q70" s="184"/>
    </row>
    <row r="71" spans="1:17" ht="21" customHeight="1">
      <c r="A71" s="333">
        <v>43</v>
      </c>
      <c r="B71" s="397" t="s">
        <v>365</v>
      </c>
      <c r="C71" s="398">
        <v>4864792</v>
      </c>
      <c r="D71" s="155" t="s">
        <v>13</v>
      </c>
      <c r="E71" s="119" t="s">
        <v>364</v>
      </c>
      <c r="F71" s="410">
        <v>100</v>
      </c>
      <c r="G71" s="637">
        <v>32558</v>
      </c>
      <c r="H71" s="638">
        <v>31864</v>
      </c>
      <c r="I71" s="418">
        <f t="shared" si="2"/>
        <v>694</v>
      </c>
      <c r="J71" s="418">
        <f t="shared" si="3"/>
        <v>69400</v>
      </c>
      <c r="K71" s="418">
        <f t="shared" si="0"/>
        <v>0.0694</v>
      </c>
      <c r="L71" s="637">
        <v>147764</v>
      </c>
      <c r="M71" s="638">
        <v>147759</v>
      </c>
      <c r="N71" s="418">
        <f t="shared" si="4"/>
        <v>5</v>
      </c>
      <c r="O71" s="418">
        <f t="shared" si="5"/>
        <v>500</v>
      </c>
      <c r="P71" s="418">
        <f t="shared" si="1"/>
        <v>0.0005</v>
      </c>
      <c r="Q71" s="184"/>
    </row>
    <row r="72" spans="1:17" ht="21" customHeight="1">
      <c r="A72" s="405"/>
      <c r="B72" s="404" t="s">
        <v>326</v>
      </c>
      <c r="C72" s="398"/>
      <c r="D72" s="155"/>
      <c r="E72" s="155"/>
      <c r="F72" s="410"/>
      <c r="G72" s="639"/>
      <c r="H72" s="638"/>
      <c r="I72" s="418"/>
      <c r="J72" s="418"/>
      <c r="K72" s="418"/>
      <c r="L72" s="419"/>
      <c r="M72" s="418"/>
      <c r="N72" s="418"/>
      <c r="O72" s="418"/>
      <c r="P72" s="418"/>
      <c r="Q72" s="184"/>
    </row>
    <row r="73" spans="1:17" ht="21" customHeight="1">
      <c r="A73" s="333">
        <v>44</v>
      </c>
      <c r="B73" s="554" t="s">
        <v>368</v>
      </c>
      <c r="C73" s="398">
        <v>4865170</v>
      </c>
      <c r="D73" s="119" t="s">
        <v>13</v>
      </c>
      <c r="E73" s="119" t="s">
        <v>364</v>
      </c>
      <c r="F73" s="410">
        <v>1000</v>
      </c>
      <c r="G73" s="637">
        <v>0</v>
      </c>
      <c r="H73" s="638">
        <v>0</v>
      </c>
      <c r="I73" s="418">
        <f t="shared" si="2"/>
        <v>0</v>
      </c>
      <c r="J73" s="418">
        <f t="shared" si="3"/>
        <v>0</v>
      </c>
      <c r="K73" s="418">
        <f t="shared" si="0"/>
        <v>0</v>
      </c>
      <c r="L73" s="637">
        <v>999975</v>
      </c>
      <c r="M73" s="638">
        <v>999975</v>
      </c>
      <c r="N73" s="418">
        <f t="shared" si="4"/>
        <v>0</v>
      </c>
      <c r="O73" s="418">
        <f t="shared" si="5"/>
        <v>0</v>
      </c>
      <c r="P73" s="418">
        <f t="shared" si="1"/>
        <v>0</v>
      </c>
      <c r="Q73" s="184"/>
    </row>
    <row r="74" spans="1:17" ht="21" customHeight="1">
      <c r="A74" s="333"/>
      <c r="B74" s="404" t="s">
        <v>38</v>
      </c>
      <c r="C74" s="443"/>
      <c r="D74" s="477"/>
      <c r="E74" s="432"/>
      <c r="F74" s="443"/>
      <c r="G74" s="637"/>
      <c r="H74" s="638"/>
      <c r="I74" s="453"/>
      <c r="J74" s="453"/>
      <c r="K74" s="454"/>
      <c r="L74" s="452"/>
      <c r="M74" s="453"/>
      <c r="N74" s="453"/>
      <c r="O74" s="453"/>
      <c r="P74" s="454"/>
      <c r="Q74" s="184"/>
    </row>
    <row r="75" spans="1:17" ht="21" customHeight="1">
      <c r="A75" s="333">
        <v>45</v>
      </c>
      <c r="B75" s="554" t="s">
        <v>380</v>
      </c>
      <c r="C75" s="443">
        <v>4864961</v>
      </c>
      <c r="D75" s="476" t="s">
        <v>13</v>
      </c>
      <c r="E75" s="432" t="s">
        <v>364</v>
      </c>
      <c r="F75" s="443">
        <v>1000</v>
      </c>
      <c r="G75" s="637">
        <v>984444</v>
      </c>
      <c r="H75" s="638">
        <v>985102</v>
      </c>
      <c r="I75" s="453">
        <f>G75-H75</f>
        <v>-658</v>
      </c>
      <c r="J75" s="453">
        <f>$F75*I75</f>
        <v>-658000</v>
      </c>
      <c r="K75" s="454">
        <f>J75/1000000</f>
        <v>-0.658</v>
      </c>
      <c r="L75" s="637">
        <v>993693</v>
      </c>
      <c r="M75" s="638">
        <v>993983</v>
      </c>
      <c r="N75" s="453">
        <f>L75-M75</f>
        <v>-290</v>
      </c>
      <c r="O75" s="453">
        <f>$F75*N75</f>
        <v>-290000</v>
      </c>
      <c r="P75" s="454">
        <f>O75/1000000</f>
        <v>-0.29</v>
      </c>
      <c r="Q75" s="184"/>
    </row>
    <row r="76" spans="1:17" ht="21" customHeight="1">
      <c r="A76" s="333"/>
      <c r="B76" s="404" t="s">
        <v>198</v>
      </c>
      <c r="C76" s="443"/>
      <c r="D76" s="476"/>
      <c r="E76" s="432"/>
      <c r="F76" s="443"/>
      <c r="G76" s="645"/>
      <c r="H76" s="644"/>
      <c r="I76" s="453"/>
      <c r="J76" s="453"/>
      <c r="K76" s="453"/>
      <c r="L76" s="455"/>
      <c r="M76" s="456"/>
      <c r="N76" s="453"/>
      <c r="O76" s="453"/>
      <c r="P76" s="453"/>
      <c r="Q76" s="184"/>
    </row>
    <row r="77" spans="1:17" ht="21" customHeight="1">
      <c r="A77" s="333">
        <v>46</v>
      </c>
      <c r="B77" s="397" t="s">
        <v>382</v>
      </c>
      <c r="C77" s="443">
        <v>4902586</v>
      </c>
      <c r="D77" s="476" t="s">
        <v>13</v>
      </c>
      <c r="E77" s="432" t="s">
        <v>364</v>
      </c>
      <c r="F77" s="443">
        <v>100</v>
      </c>
      <c r="G77" s="637">
        <v>999476</v>
      </c>
      <c r="H77" s="638">
        <v>999476</v>
      </c>
      <c r="I77" s="453">
        <f>G77-H77</f>
        <v>0</v>
      </c>
      <c r="J77" s="453">
        <f>$F77*I77</f>
        <v>0</v>
      </c>
      <c r="K77" s="454">
        <f>J77/1000000</f>
        <v>0</v>
      </c>
      <c r="L77" s="637">
        <v>1070</v>
      </c>
      <c r="M77" s="638">
        <v>1070</v>
      </c>
      <c r="N77" s="453">
        <f>L77-M77</f>
        <v>0</v>
      </c>
      <c r="O77" s="453">
        <f>$F77*N77</f>
        <v>0</v>
      </c>
      <c r="P77" s="454">
        <f>O77/1000000</f>
        <v>0</v>
      </c>
      <c r="Q77" s="184"/>
    </row>
    <row r="78" spans="1:17" ht="21" customHeight="1">
      <c r="A78" s="333">
        <v>47</v>
      </c>
      <c r="B78" s="397" t="s">
        <v>383</v>
      </c>
      <c r="C78" s="443">
        <v>4902587</v>
      </c>
      <c r="D78" s="476" t="s">
        <v>13</v>
      </c>
      <c r="E78" s="432" t="s">
        <v>364</v>
      </c>
      <c r="F78" s="443">
        <v>100</v>
      </c>
      <c r="G78" s="637">
        <v>2244</v>
      </c>
      <c r="H78" s="638">
        <v>1969</v>
      </c>
      <c r="I78" s="453">
        <f>G78-H78</f>
        <v>275</v>
      </c>
      <c r="J78" s="453">
        <f>$F78*I78</f>
        <v>27500</v>
      </c>
      <c r="K78" s="454">
        <f>J78/1000000</f>
        <v>0.0275</v>
      </c>
      <c r="L78" s="637">
        <v>3048</v>
      </c>
      <c r="M78" s="638">
        <v>2769</v>
      </c>
      <c r="N78" s="453">
        <f>L78-M78</f>
        <v>279</v>
      </c>
      <c r="O78" s="453">
        <f>$F78*N78</f>
        <v>27900</v>
      </c>
      <c r="P78" s="454">
        <f>O78/1000000</f>
        <v>0.0279</v>
      </c>
      <c r="Q78" s="184"/>
    </row>
    <row r="79" spans="1:17" ht="21" customHeight="1" thickBot="1">
      <c r="A79" s="120"/>
      <c r="B79" s="323"/>
      <c r="C79" s="240"/>
      <c r="D79" s="321"/>
      <c r="E79" s="321"/>
      <c r="F79" s="411"/>
      <c r="G79" s="430"/>
      <c r="H79" s="427"/>
      <c r="I79" s="428"/>
      <c r="J79" s="428"/>
      <c r="K79" s="428"/>
      <c r="L79" s="431"/>
      <c r="M79" s="428"/>
      <c r="N79" s="428"/>
      <c r="O79" s="428"/>
      <c r="P79" s="428"/>
      <c r="Q79" s="185"/>
    </row>
    <row r="80" spans="3:16" ht="17.25" thickTop="1">
      <c r="C80" s="95"/>
      <c r="D80" s="95"/>
      <c r="E80" s="95"/>
      <c r="F80" s="412"/>
      <c r="L80" s="19"/>
      <c r="M80" s="19"/>
      <c r="N80" s="19"/>
      <c r="O80" s="19"/>
      <c r="P80" s="19"/>
    </row>
    <row r="81" spans="1:16" ht="28.5" customHeight="1">
      <c r="A81" s="234" t="s">
        <v>330</v>
      </c>
      <c r="C81" s="69"/>
      <c r="D81" s="95"/>
      <c r="E81" s="95"/>
      <c r="F81" s="412"/>
      <c r="K81" s="239">
        <f>SUM(K8:K79)-K17</f>
        <v>0.9636659819999995</v>
      </c>
      <c r="L81" s="96"/>
      <c r="M81" s="96"/>
      <c r="N81" s="96"/>
      <c r="O81" s="96"/>
      <c r="P81" s="239">
        <f>SUM(P8:P79)-P17</f>
        <v>13.551166460000005</v>
      </c>
    </row>
    <row r="82" spans="3:16" ht="16.5">
      <c r="C82" s="95"/>
      <c r="D82" s="95"/>
      <c r="E82" s="95"/>
      <c r="F82" s="412"/>
      <c r="L82" s="19"/>
      <c r="M82" s="19"/>
      <c r="N82" s="19"/>
      <c r="O82" s="19"/>
      <c r="P82" s="19"/>
    </row>
    <row r="83" spans="3:16" ht="16.5">
      <c r="C83" s="95"/>
      <c r="D83" s="95"/>
      <c r="E83" s="95"/>
      <c r="F83" s="412"/>
      <c r="L83" s="19"/>
      <c r="M83" s="19"/>
      <c r="N83" s="19"/>
      <c r="O83" s="19"/>
      <c r="P83" s="19"/>
    </row>
    <row r="84" spans="1:17" ht="24" thickBot="1">
      <c r="A84" s="545" t="s">
        <v>206</v>
      </c>
      <c r="C84" s="95"/>
      <c r="D84" s="95"/>
      <c r="E84" s="95"/>
      <c r="F84" s="412"/>
      <c r="G84" s="21"/>
      <c r="H84" s="21"/>
      <c r="I84" s="58" t="s">
        <v>8</v>
      </c>
      <c r="J84" s="21"/>
      <c r="K84" s="21"/>
      <c r="L84" s="23"/>
      <c r="M84" s="23"/>
      <c r="N84" s="58" t="s">
        <v>7</v>
      </c>
      <c r="O84" s="23"/>
      <c r="P84" s="23"/>
      <c r="Q84" s="555" t="str">
        <f>NDPL!$Q$1</f>
        <v>JANUARY-2011</v>
      </c>
    </row>
    <row r="85" spans="1:17" ht="39.75" thickBot="1" thickTop="1">
      <c r="A85" s="43" t="s">
        <v>9</v>
      </c>
      <c r="B85" s="40" t="s">
        <v>10</v>
      </c>
      <c r="C85" s="41" t="s">
        <v>1</v>
      </c>
      <c r="D85" s="41" t="s">
        <v>2</v>
      </c>
      <c r="E85" s="41" t="s">
        <v>3</v>
      </c>
      <c r="F85" s="413" t="s">
        <v>11</v>
      </c>
      <c r="G85" s="43" t="str">
        <f>NDPL!G5</f>
        <v>FINAL READING 01/02/11</v>
      </c>
      <c r="H85" s="41" t="str">
        <f>NDPL!H5</f>
        <v>INTIAL READING 01/01/11</v>
      </c>
      <c r="I85" s="41" t="s">
        <v>4</v>
      </c>
      <c r="J85" s="41" t="s">
        <v>5</v>
      </c>
      <c r="K85" s="41" t="s">
        <v>6</v>
      </c>
      <c r="L85" s="43" t="str">
        <f>NDPL!G5</f>
        <v>FINAL READING 01/02/11</v>
      </c>
      <c r="M85" s="41" t="str">
        <f>NDPL!H5</f>
        <v>INTIAL READING 01/01/11</v>
      </c>
      <c r="N85" s="41" t="s">
        <v>4</v>
      </c>
      <c r="O85" s="41" t="s">
        <v>5</v>
      </c>
      <c r="P85" s="41" t="s">
        <v>6</v>
      </c>
      <c r="Q85" s="42" t="s">
        <v>327</v>
      </c>
    </row>
    <row r="86" spans="3:16" ht="18" thickBot="1" thickTop="1">
      <c r="C86" s="95"/>
      <c r="D86" s="95"/>
      <c r="E86" s="95"/>
      <c r="F86" s="412"/>
      <c r="L86" s="19"/>
      <c r="M86" s="19"/>
      <c r="N86" s="19"/>
      <c r="O86" s="19"/>
      <c r="P86" s="19"/>
    </row>
    <row r="87" spans="1:17" ht="18" customHeight="1" thickTop="1">
      <c r="A87" s="487"/>
      <c r="B87" s="488" t="s">
        <v>187</v>
      </c>
      <c r="C87" s="423"/>
      <c r="D87" s="116"/>
      <c r="E87" s="116"/>
      <c r="F87" s="414"/>
      <c r="G87" s="65"/>
      <c r="H87" s="27"/>
      <c r="I87" s="27"/>
      <c r="J87" s="27"/>
      <c r="K87" s="37"/>
      <c r="L87" s="105"/>
      <c r="M87" s="28"/>
      <c r="N87" s="28"/>
      <c r="O87" s="28"/>
      <c r="P87" s="29"/>
      <c r="Q87" s="183"/>
    </row>
    <row r="88" spans="1:17" ht="18" customHeight="1">
      <c r="A88" s="422">
        <v>1</v>
      </c>
      <c r="B88" s="489" t="s">
        <v>188</v>
      </c>
      <c r="C88" s="443">
        <v>4865143</v>
      </c>
      <c r="D88" s="155" t="s">
        <v>13</v>
      </c>
      <c r="E88" s="119" t="s">
        <v>364</v>
      </c>
      <c r="F88" s="415">
        <v>100</v>
      </c>
      <c r="G88" s="637">
        <v>987481</v>
      </c>
      <c r="H88" s="638">
        <v>990384</v>
      </c>
      <c r="I88" s="387">
        <f>G88-H88</f>
        <v>-2903</v>
      </c>
      <c r="J88" s="387">
        <f>$F88*I88</f>
        <v>-290300</v>
      </c>
      <c r="K88" s="387">
        <f aca="true" t="shared" si="6" ref="K88:K136">J88/1000000</f>
        <v>-0.2903</v>
      </c>
      <c r="L88" s="637">
        <v>859284</v>
      </c>
      <c r="M88" s="638">
        <v>859506</v>
      </c>
      <c r="N88" s="387">
        <f>L88-M88</f>
        <v>-222</v>
      </c>
      <c r="O88" s="387">
        <f>$F88*N88</f>
        <v>-22200</v>
      </c>
      <c r="P88" s="387">
        <f aca="true" t="shared" si="7" ref="P88:P136">O88/1000000</f>
        <v>-0.0222</v>
      </c>
      <c r="Q88" s="406"/>
    </row>
    <row r="89" spans="1:17" ht="18" customHeight="1">
      <c r="A89" s="422"/>
      <c r="B89" s="490" t="s">
        <v>45</v>
      </c>
      <c r="C89" s="443"/>
      <c r="D89" s="155"/>
      <c r="E89" s="155"/>
      <c r="F89" s="415"/>
      <c r="G89" s="639"/>
      <c r="H89" s="638"/>
      <c r="I89" s="387"/>
      <c r="J89" s="387"/>
      <c r="K89" s="387"/>
      <c r="L89" s="339"/>
      <c r="M89" s="387"/>
      <c r="N89" s="387"/>
      <c r="O89" s="387"/>
      <c r="P89" s="387"/>
      <c r="Q89" s="406"/>
    </row>
    <row r="90" spans="1:17" ht="18" customHeight="1">
      <c r="A90" s="422"/>
      <c r="B90" s="490" t="s">
        <v>124</v>
      </c>
      <c r="C90" s="443"/>
      <c r="D90" s="155"/>
      <c r="E90" s="155"/>
      <c r="F90" s="415"/>
      <c r="G90" s="639"/>
      <c r="H90" s="638"/>
      <c r="I90" s="387"/>
      <c r="J90" s="387"/>
      <c r="K90" s="387"/>
      <c r="L90" s="339"/>
      <c r="M90" s="387"/>
      <c r="N90" s="387"/>
      <c r="O90" s="387"/>
      <c r="P90" s="387"/>
      <c r="Q90" s="406"/>
    </row>
    <row r="91" spans="1:17" ht="18" customHeight="1">
      <c r="A91" s="422">
        <v>2</v>
      </c>
      <c r="B91" s="489" t="s">
        <v>125</v>
      </c>
      <c r="C91" s="443">
        <v>4865134</v>
      </c>
      <c r="D91" s="155" t="s">
        <v>13</v>
      </c>
      <c r="E91" s="119" t="s">
        <v>364</v>
      </c>
      <c r="F91" s="415">
        <v>-100</v>
      </c>
      <c r="G91" s="637">
        <v>64625</v>
      </c>
      <c r="H91" s="638">
        <v>65706</v>
      </c>
      <c r="I91" s="387">
        <f aca="true" t="shared" si="8" ref="I91:I136">G91-H91</f>
        <v>-1081</v>
      </c>
      <c r="J91" s="387">
        <f aca="true" t="shared" si="9" ref="J91:J136">$F91*I91</f>
        <v>108100</v>
      </c>
      <c r="K91" s="387">
        <f t="shared" si="6"/>
        <v>0.1081</v>
      </c>
      <c r="L91" s="637">
        <v>1644</v>
      </c>
      <c r="M91" s="638">
        <v>1644</v>
      </c>
      <c r="N91" s="387">
        <f aca="true" t="shared" si="10" ref="N91:N136">L91-M91</f>
        <v>0</v>
      </c>
      <c r="O91" s="387">
        <f aca="true" t="shared" si="11" ref="O91:O136">$F91*N91</f>
        <v>0</v>
      </c>
      <c r="P91" s="387">
        <f t="shared" si="7"/>
        <v>0</v>
      </c>
      <c r="Q91" s="406"/>
    </row>
    <row r="92" spans="1:17" ht="18" customHeight="1">
      <c r="A92" s="422">
        <v>3</v>
      </c>
      <c r="B92" s="420" t="s">
        <v>126</v>
      </c>
      <c r="C92" s="443">
        <v>4865135</v>
      </c>
      <c r="D92" s="106" t="s">
        <v>13</v>
      </c>
      <c r="E92" s="119" t="s">
        <v>364</v>
      </c>
      <c r="F92" s="415">
        <v>-100</v>
      </c>
      <c r="G92" s="637">
        <v>34159</v>
      </c>
      <c r="H92" s="638">
        <v>33743</v>
      </c>
      <c r="I92" s="387">
        <f t="shared" si="8"/>
        <v>416</v>
      </c>
      <c r="J92" s="387">
        <f t="shared" si="9"/>
        <v>-41600</v>
      </c>
      <c r="K92" s="387">
        <f t="shared" si="6"/>
        <v>-0.0416</v>
      </c>
      <c r="L92" s="637">
        <v>999406</v>
      </c>
      <c r="M92" s="638">
        <v>999406</v>
      </c>
      <c r="N92" s="387">
        <f t="shared" si="10"/>
        <v>0</v>
      </c>
      <c r="O92" s="387">
        <f t="shared" si="11"/>
        <v>0</v>
      </c>
      <c r="P92" s="387">
        <f t="shared" si="7"/>
        <v>0</v>
      </c>
      <c r="Q92" s="406"/>
    </row>
    <row r="93" spans="1:17" ht="18" customHeight="1">
      <c r="A93" s="422">
        <v>4</v>
      </c>
      <c r="B93" s="489" t="s">
        <v>189</v>
      </c>
      <c r="C93" s="443">
        <v>4864804</v>
      </c>
      <c r="D93" s="155" t="s">
        <v>13</v>
      </c>
      <c r="E93" s="119" t="s">
        <v>364</v>
      </c>
      <c r="F93" s="415">
        <v>-100</v>
      </c>
      <c r="G93" s="637">
        <v>337</v>
      </c>
      <c r="H93" s="638">
        <v>271</v>
      </c>
      <c r="I93" s="387">
        <f t="shared" si="8"/>
        <v>66</v>
      </c>
      <c r="J93" s="387">
        <f t="shared" si="9"/>
        <v>-6600</v>
      </c>
      <c r="K93" s="387">
        <f t="shared" si="6"/>
        <v>-0.0066</v>
      </c>
      <c r="L93" s="637">
        <v>999974</v>
      </c>
      <c r="M93" s="638">
        <v>999974</v>
      </c>
      <c r="N93" s="387">
        <f t="shared" si="10"/>
        <v>0</v>
      </c>
      <c r="O93" s="387">
        <f t="shared" si="11"/>
        <v>0</v>
      </c>
      <c r="P93" s="387">
        <f t="shared" si="7"/>
        <v>0</v>
      </c>
      <c r="Q93" s="406"/>
    </row>
    <row r="94" spans="1:17" ht="18" customHeight="1">
      <c r="A94" s="422">
        <v>5</v>
      </c>
      <c r="B94" s="489" t="s">
        <v>190</v>
      </c>
      <c r="C94" s="443">
        <v>4865163</v>
      </c>
      <c r="D94" s="155" t="s">
        <v>13</v>
      </c>
      <c r="E94" s="119" t="s">
        <v>364</v>
      </c>
      <c r="F94" s="415">
        <v>-100</v>
      </c>
      <c r="G94" s="637">
        <v>560</v>
      </c>
      <c r="H94" s="638">
        <v>512</v>
      </c>
      <c r="I94" s="387">
        <f t="shared" si="8"/>
        <v>48</v>
      </c>
      <c r="J94" s="387">
        <f t="shared" si="9"/>
        <v>-4800</v>
      </c>
      <c r="K94" s="387">
        <f t="shared" si="6"/>
        <v>-0.0048</v>
      </c>
      <c r="L94" s="637">
        <v>999997</v>
      </c>
      <c r="M94" s="638">
        <v>999997</v>
      </c>
      <c r="N94" s="387">
        <f t="shared" si="10"/>
        <v>0</v>
      </c>
      <c r="O94" s="387">
        <f t="shared" si="11"/>
        <v>0</v>
      </c>
      <c r="P94" s="387">
        <f t="shared" si="7"/>
        <v>0</v>
      </c>
      <c r="Q94" s="406"/>
    </row>
    <row r="95" spans="1:17" ht="18" customHeight="1">
      <c r="A95" s="422"/>
      <c r="B95" s="491" t="s">
        <v>191</v>
      </c>
      <c r="C95" s="443"/>
      <c r="D95" s="106"/>
      <c r="E95" s="106"/>
      <c r="F95" s="415"/>
      <c r="G95" s="639"/>
      <c r="H95" s="638"/>
      <c r="I95" s="387"/>
      <c r="J95" s="387"/>
      <c r="K95" s="387"/>
      <c r="L95" s="339"/>
      <c r="M95" s="387"/>
      <c r="N95" s="387"/>
      <c r="O95" s="387"/>
      <c r="P95" s="387"/>
      <c r="Q95" s="406"/>
    </row>
    <row r="96" spans="1:17" ht="18" customHeight="1">
      <c r="A96" s="422"/>
      <c r="B96" s="491" t="s">
        <v>114</v>
      </c>
      <c r="C96" s="443"/>
      <c r="D96" s="106"/>
      <c r="E96" s="106"/>
      <c r="F96" s="415"/>
      <c r="G96" s="639"/>
      <c r="H96" s="638"/>
      <c r="I96" s="387"/>
      <c r="J96" s="387"/>
      <c r="K96" s="387"/>
      <c r="L96" s="339"/>
      <c r="M96" s="387"/>
      <c r="N96" s="387"/>
      <c r="O96" s="387"/>
      <c r="P96" s="387"/>
      <c r="Q96" s="406"/>
    </row>
    <row r="97" spans="1:17" ht="18" customHeight="1">
      <c r="A97" s="422">
        <v>6</v>
      </c>
      <c r="B97" s="489" t="s">
        <v>192</v>
      </c>
      <c r="C97" s="443">
        <v>4865140</v>
      </c>
      <c r="D97" s="155" t="s">
        <v>13</v>
      </c>
      <c r="E97" s="119" t="s">
        <v>364</v>
      </c>
      <c r="F97" s="415">
        <v>-100</v>
      </c>
      <c r="G97" s="637">
        <v>685665</v>
      </c>
      <c r="H97" s="638">
        <v>681739</v>
      </c>
      <c r="I97" s="387">
        <f t="shared" si="8"/>
        <v>3926</v>
      </c>
      <c r="J97" s="387">
        <f t="shared" si="9"/>
        <v>-392600</v>
      </c>
      <c r="K97" s="387">
        <f t="shared" si="6"/>
        <v>-0.3926</v>
      </c>
      <c r="L97" s="637">
        <v>43485</v>
      </c>
      <c r="M97" s="638">
        <v>43162</v>
      </c>
      <c r="N97" s="387">
        <f t="shared" si="10"/>
        <v>323</v>
      </c>
      <c r="O97" s="387">
        <f t="shared" si="11"/>
        <v>-32300</v>
      </c>
      <c r="P97" s="387">
        <f t="shared" si="7"/>
        <v>-0.0323</v>
      </c>
      <c r="Q97" s="406"/>
    </row>
    <row r="98" spans="1:17" ht="18" customHeight="1">
      <c r="A98" s="422">
        <v>7</v>
      </c>
      <c r="B98" s="489" t="s">
        <v>193</v>
      </c>
      <c r="C98" s="443">
        <v>4864852</v>
      </c>
      <c r="D98" s="155" t="s">
        <v>13</v>
      </c>
      <c r="E98" s="119" t="s">
        <v>364</v>
      </c>
      <c r="F98" s="415">
        <v>-1000</v>
      </c>
      <c r="G98" s="637">
        <v>1953</v>
      </c>
      <c r="H98" s="638">
        <v>1740</v>
      </c>
      <c r="I98" s="387">
        <f t="shared" si="8"/>
        <v>213</v>
      </c>
      <c r="J98" s="387">
        <f t="shared" si="9"/>
        <v>-213000</v>
      </c>
      <c r="K98" s="387">
        <f t="shared" si="6"/>
        <v>-0.213</v>
      </c>
      <c r="L98" s="637">
        <v>854</v>
      </c>
      <c r="M98" s="638">
        <v>800</v>
      </c>
      <c r="N98" s="387">
        <f t="shared" si="10"/>
        <v>54</v>
      </c>
      <c r="O98" s="387">
        <f t="shared" si="11"/>
        <v>-54000</v>
      </c>
      <c r="P98" s="387">
        <f t="shared" si="7"/>
        <v>-0.054</v>
      </c>
      <c r="Q98" s="406"/>
    </row>
    <row r="99" spans="1:17" ht="18" customHeight="1">
      <c r="A99" s="422">
        <v>8</v>
      </c>
      <c r="B99" s="489" t="s">
        <v>194</v>
      </c>
      <c r="C99" s="443">
        <v>4865142</v>
      </c>
      <c r="D99" s="155" t="s">
        <v>13</v>
      </c>
      <c r="E99" s="119" t="s">
        <v>364</v>
      </c>
      <c r="F99" s="415">
        <v>-100</v>
      </c>
      <c r="G99" s="637">
        <v>698500</v>
      </c>
      <c r="H99" s="638">
        <v>688503</v>
      </c>
      <c r="I99" s="387">
        <f t="shared" si="8"/>
        <v>9997</v>
      </c>
      <c r="J99" s="387">
        <f t="shared" si="9"/>
        <v>-999700</v>
      </c>
      <c r="K99" s="387">
        <f t="shared" si="6"/>
        <v>-0.9997</v>
      </c>
      <c r="L99" s="637">
        <v>38222</v>
      </c>
      <c r="M99" s="638">
        <v>38222</v>
      </c>
      <c r="N99" s="387">
        <f t="shared" si="10"/>
        <v>0</v>
      </c>
      <c r="O99" s="387">
        <f t="shared" si="11"/>
        <v>0</v>
      </c>
      <c r="P99" s="387">
        <f t="shared" si="7"/>
        <v>0</v>
      </c>
      <c r="Q99" s="406"/>
    </row>
    <row r="100" spans="1:17" ht="18" customHeight="1">
      <c r="A100" s="422"/>
      <c r="B100" s="490" t="s">
        <v>114</v>
      </c>
      <c r="C100" s="443"/>
      <c r="D100" s="155"/>
      <c r="E100" s="155"/>
      <c r="F100" s="415"/>
      <c r="G100" s="639"/>
      <c r="H100" s="638"/>
      <c r="I100" s="387"/>
      <c r="J100" s="387"/>
      <c r="K100" s="387"/>
      <c r="L100" s="339"/>
      <c r="M100" s="387"/>
      <c r="N100" s="387"/>
      <c r="O100" s="387"/>
      <c r="P100" s="387"/>
      <c r="Q100" s="406"/>
    </row>
    <row r="101" spans="1:17" ht="18" customHeight="1">
      <c r="A101" s="422">
        <v>9</v>
      </c>
      <c r="B101" s="489" t="s">
        <v>195</v>
      </c>
      <c r="C101" s="443">
        <v>4865093</v>
      </c>
      <c r="D101" s="155" t="s">
        <v>13</v>
      </c>
      <c r="E101" s="119" t="s">
        <v>364</v>
      </c>
      <c r="F101" s="415">
        <v>-100</v>
      </c>
      <c r="G101" s="637">
        <v>8648</v>
      </c>
      <c r="H101" s="638">
        <v>7267</v>
      </c>
      <c r="I101" s="387">
        <f t="shared" si="8"/>
        <v>1381</v>
      </c>
      <c r="J101" s="387">
        <f t="shared" si="9"/>
        <v>-138100</v>
      </c>
      <c r="K101" s="387">
        <f t="shared" si="6"/>
        <v>-0.1381</v>
      </c>
      <c r="L101" s="637">
        <v>48612</v>
      </c>
      <c r="M101" s="638">
        <v>48545</v>
      </c>
      <c r="N101" s="387">
        <f t="shared" si="10"/>
        <v>67</v>
      </c>
      <c r="O101" s="387">
        <f t="shared" si="11"/>
        <v>-6700</v>
      </c>
      <c r="P101" s="387">
        <f t="shared" si="7"/>
        <v>-0.0067</v>
      </c>
      <c r="Q101" s="406"/>
    </row>
    <row r="102" spans="1:17" ht="18" customHeight="1">
      <c r="A102" s="422">
        <v>10</v>
      </c>
      <c r="B102" s="489" t="s">
        <v>196</v>
      </c>
      <c r="C102" s="443">
        <v>4865094</v>
      </c>
      <c r="D102" s="155" t="s">
        <v>13</v>
      </c>
      <c r="E102" s="119" t="s">
        <v>364</v>
      </c>
      <c r="F102" s="415">
        <v>-100</v>
      </c>
      <c r="G102" s="637">
        <v>10110</v>
      </c>
      <c r="H102" s="638">
        <v>8888</v>
      </c>
      <c r="I102" s="387">
        <f t="shared" si="8"/>
        <v>1222</v>
      </c>
      <c r="J102" s="387">
        <f t="shared" si="9"/>
        <v>-122200</v>
      </c>
      <c r="K102" s="387">
        <f t="shared" si="6"/>
        <v>-0.1222</v>
      </c>
      <c r="L102" s="637">
        <v>47390</v>
      </c>
      <c r="M102" s="638">
        <v>47186</v>
      </c>
      <c r="N102" s="387">
        <f t="shared" si="10"/>
        <v>204</v>
      </c>
      <c r="O102" s="387">
        <f t="shared" si="11"/>
        <v>-20400</v>
      </c>
      <c r="P102" s="387">
        <f t="shared" si="7"/>
        <v>-0.0204</v>
      </c>
      <c r="Q102" s="406"/>
    </row>
    <row r="103" spans="1:17" ht="18" customHeight="1">
      <c r="A103" s="422">
        <v>11</v>
      </c>
      <c r="B103" s="489" t="s">
        <v>197</v>
      </c>
      <c r="C103" s="443">
        <v>4865144</v>
      </c>
      <c r="D103" s="155" t="s">
        <v>13</v>
      </c>
      <c r="E103" s="119" t="s">
        <v>364</v>
      </c>
      <c r="F103" s="415">
        <v>-100</v>
      </c>
      <c r="G103" s="637">
        <v>30935</v>
      </c>
      <c r="H103" s="638">
        <v>30608</v>
      </c>
      <c r="I103" s="387">
        <f t="shared" si="8"/>
        <v>327</v>
      </c>
      <c r="J103" s="387">
        <f t="shared" si="9"/>
        <v>-32700</v>
      </c>
      <c r="K103" s="387">
        <f t="shared" si="6"/>
        <v>-0.0327</v>
      </c>
      <c r="L103" s="637">
        <v>100689</v>
      </c>
      <c r="M103" s="638">
        <v>100667</v>
      </c>
      <c r="N103" s="387">
        <f t="shared" si="10"/>
        <v>22</v>
      </c>
      <c r="O103" s="387">
        <f t="shared" si="11"/>
        <v>-2200</v>
      </c>
      <c r="P103" s="387">
        <f t="shared" si="7"/>
        <v>-0.0022</v>
      </c>
      <c r="Q103" s="406"/>
    </row>
    <row r="104" spans="1:17" ht="18" customHeight="1">
      <c r="A104" s="422"/>
      <c r="B104" s="491" t="s">
        <v>191</v>
      </c>
      <c r="C104" s="443"/>
      <c r="D104" s="106"/>
      <c r="E104" s="106"/>
      <c r="F104" s="407"/>
      <c r="G104" s="639"/>
      <c r="H104" s="638"/>
      <c r="I104" s="387"/>
      <c r="J104" s="387"/>
      <c r="K104" s="387"/>
      <c r="L104" s="339"/>
      <c r="M104" s="387"/>
      <c r="N104" s="387"/>
      <c r="O104" s="387"/>
      <c r="P104" s="387"/>
      <c r="Q104" s="406"/>
    </row>
    <row r="105" spans="1:17" ht="18" customHeight="1">
      <c r="A105" s="422"/>
      <c r="B105" s="490" t="s">
        <v>198</v>
      </c>
      <c r="C105" s="443"/>
      <c r="D105" s="155"/>
      <c r="E105" s="155"/>
      <c r="F105" s="407"/>
      <c r="G105" s="639"/>
      <c r="H105" s="638"/>
      <c r="I105" s="387"/>
      <c r="J105" s="387"/>
      <c r="K105" s="387"/>
      <c r="L105" s="339"/>
      <c r="M105" s="387"/>
      <c r="N105" s="387"/>
      <c r="O105" s="387"/>
      <c r="P105" s="387"/>
      <c r="Q105" s="406"/>
    </row>
    <row r="106" spans="1:17" ht="18" customHeight="1">
      <c r="A106" s="422">
        <v>12</v>
      </c>
      <c r="B106" s="489" t="s">
        <v>389</v>
      </c>
      <c r="C106" s="415">
        <v>4865103</v>
      </c>
      <c r="D106" s="106" t="s">
        <v>13</v>
      </c>
      <c r="E106" s="119" t="s">
        <v>364</v>
      </c>
      <c r="F106" s="415">
        <v>-100</v>
      </c>
      <c r="G106" s="637">
        <v>10592</v>
      </c>
      <c r="H106" s="638">
        <v>9060</v>
      </c>
      <c r="I106" s="387">
        <f>G106-H106</f>
        <v>1532</v>
      </c>
      <c r="J106" s="387">
        <f>$F106*I106</f>
        <v>-153200</v>
      </c>
      <c r="K106" s="387">
        <f>J106/1000000</f>
        <v>-0.1532</v>
      </c>
      <c r="L106" s="637">
        <v>2348</v>
      </c>
      <c r="M106" s="638">
        <v>2252</v>
      </c>
      <c r="N106" s="387">
        <f>L106-M106</f>
        <v>96</v>
      </c>
      <c r="O106" s="387">
        <f>$F106*N106</f>
        <v>-9600</v>
      </c>
      <c r="P106" s="387">
        <f>O106/1000000</f>
        <v>-0.0096</v>
      </c>
      <c r="Q106" s="184"/>
    </row>
    <row r="107" spans="1:17" ht="18" customHeight="1">
      <c r="A107" s="422">
        <v>13</v>
      </c>
      <c r="B107" s="489" t="s">
        <v>199</v>
      </c>
      <c r="C107" s="443">
        <v>4865132</v>
      </c>
      <c r="D107" s="155" t="s">
        <v>13</v>
      </c>
      <c r="E107" s="119" t="s">
        <v>364</v>
      </c>
      <c r="F107" s="415">
        <v>-100</v>
      </c>
      <c r="G107" s="637">
        <v>7144</v>
      </c>
      <c r="H107" s="638">
        <v>6808</v>
      </c>
      <c r="I107" s="387">
        <f t="shared" si="8"/>
        <v>336</v>
      </c>
      <c r="J107" s="387">
        <f t="shared" si="9"/>
        <v>-33600</v>
      </c>
      <c r="K107" s="387">
        <f t="shared" si="6"/>
        <v>-0.0336</v>
      </c>
      <c r="L107" s="637">
        <v>603784</v>
      </c>
      <c r="M107" s="638">
        <v>604238</v>
      </c>
      <c r="N107" s="387">
        <f t="shared" si="10"/>
        <v>-454</v>
      </c>
      <c r="O107" s="387">
        <f t="shared" si="11"/>
        <v>45400</v>
      </c>
      <c r="P107" s="387">
        <f t="shared" si="7"/>
        <v>0.0454</v>
      </c>
      <c r="Q107" s="406"/>
    </row>
    <row r="108" spans="1:17" ht="18" customHeight="1">
      <c r="A108" s="422">
        <v>14</v>
      </c>
      <c r="B108" s="420" t="s">
        <v>200</v>
      </c>
      <c r="C108" s="443">
        <v>4864803</v>
      </c>
      <c r="D108" s="106" t="s">
        <v>13</v>
      </c>
      <c r="E108" s="119" t="s">
        <v>364</v>
      </c>
      <c r="F108" s="415">
        <v>-100</v>
      </c>
      <c r="G108" s="637">
        <v>81030</v>
      </c>
      <c r="H108" s="638">
        <v>78992</v>
      </c>
      <c r="I108" s="363">
        <f t="shared" si="8"/>
        <v>2038</v>
      </c>
      <c r="J108" s="363">
        <f t="shared" si="9"/>
        <v>-203800</v>
      </c>
      <c r="K108" s="363">
        <f t="shared" si="6"/>
        <v>-0.2038</v>
      </c>
      <c r="L108" s="637">
        <v>159697</v>
      </c>
      <c r="M108" s="638">
        <v>156508</v>
      </c>
      <c r="N108" s="387">
        <f t="shared" si="10"/>
        <v>3189</v>
      </c>
      <c r="O108" s="387">
        <f t="shared" si="11"/>
        <v>-318900</v>
      </c>
      <c r="P108" s="387">
        <f t="shared" si="7"/>
        <v>-0.3189</v>
      </c>
      <c r="Q108" s="406"/>
    </row>
    <row r="109" spans="1:17" ht="18" customHeight="1">
      <c r="A109" s="422"/>
      <c r="B109" s="490" t="s">
        <v>201</v>
      </c>
      <c r="C109" s="443"/>
      <c r="D109" s="155"/>
      <c r="E109" s="155"/>
      <c r="F109" s="415"/>
      <c r="G109" s="639"/>
      <c r="H109" s="638"/>
      <c r="I109" s="387"/>
      <c r="J109" s="387"/>
      <c r="K109" s="387"/>
      <c r="L109" s="339"/>
      <c r="M109" s="387"/>
      <c r="N109" s="387"/>
      <c r="O109" s="387"/>
      <c r="P109" s="387"/>
      <c r="Q109" s="406"/>
    </row>
    <row r="110" spans="1:17" ht="18" customHeight="1">
      <c r="A110" s="422">
        <v>15</v>
      </c>
      <c r="B110" s="420" t="s">
        <v>202</v>
      </c>
      <c r="C110" s="443">
        <v>4865133</v>
      </c>
      <c r="D110" s="106" t="s">
        <v>13</v>
      </c>
      <c r="E110" s="119" t="s">
        <v>364</v>
      </c>
      <c r="F110" s="415">
        <v>100</v>
      </c>
      <c r="G110" s="637">
        <v>145835</v>
      </c>
      <c r="H110" s="638">
        <v>145548</v>
      </c>
      <c r="I110" s="387">
        <f t="shared" si="8"/>
        <v>287</v>
      </c>
      <c r="J110" s="387">
        <f t="shared" si="9"/>
        <v>28700</v>
      </c>
      <c r="K110" s="387">
        <f t="shared" si="6"/>
        <v>0.0287</v>
      </c>
      <c r="L110" s="637">
        <v>24249</v>
      </c>
      <c r="M110" s="638">
        <v>24256</v>
      </c>
      <c r="N110" s="387">
        <f t="shared" si="10"/>
        <v>-7</v>
      </c>
      <c r="O110" s="387">
        <f t="shared" si="11"/>
        <v>-700</v>
      </c>
      <c r="P110" s="387">
        <f t="shared" si="7"/>
        <v>-0.0007</v>
      </c>
      <c r="Q110" s="406"/>
    </row>
    <row r="111" spans="1:17" ht="18" customHeight="1">
      <c r="A111" s="422"/>
      <c r="B111" s="491" t="s">
        <v>203</v>
      </c>
      <c r="C111" s="443"/>
      <c r="D111" s="106"/>
      <c r="E111" s="155"/>
      <c r="F111" s="415"/>
      <c r="G111" s="639"/>
      <c r="H111" s="638"/>
      <c r="I111" s="387"/>
      <c r="J111" s="387"/>
      <c r="K111" s="387"/>
      <c r="L111" s="339"/>
      <c r="M111" s="387"/>
      <c r="N111" s="387"/>
      <c r="O111" s="387"/>
      <c r="P111" s="387"/>
      <c r="Q111" s="406"/>
    </row>
    <row r="112" spans="1:17" ht="18" customHeight="1">
      <c r="A112" s="422">
        <v>16</v>
      </c>
      <c r="B112" s="420" t="s">
        <v>187</v>
      </c>
      <c r="C112" s="443">
        <v>4865076</v>
      </c>
      <c r="D112" s="106" t="s">
        <v>13</v>
      </c>
      <c r="E112" s="119" t="s">
        <v>364</v>
      </c>
      <c r="F112" s="415">
        <v>-100</v>
      </c>
      <c r="G112" s="637">
        <v>672</v>
      </c>
      <c r="H112" s="638">
        <v>708</v>
      </c>
      <c r="I112" s="387">
        <f t="shared" si="8"/>
        <v>-36</v>
      </c>
      <c r="J112" s="387">
        <f t="shared" si="9"/>
        <v>3600</v>
      </c>
      <c r="K112" s="387">
        <f t="shared" si="6"/>
        <v>0.0036</v>
      </c>
      <c r="L112" s="637">
        <v>11149</v>
      </c>
      <c r="M112" s="638">
        <v>11137</v>
      </c>
      <c r="N112" s="387">
        <f t="shared" si="10"/>
        <v>12</v>
      </c>
      <c r="O112" s="387">
        <f t="shared" si="11"/>
        <v>-1200</v>
      </c>
      <c r="P112" s="387">
        <f t="shared" si="7"/>
        <v>-0.0012</v>
      </c>
      <c r="Q112" s="406"/>
    </row>
    <row r="113" spans="1:17" ht="18" customHeight="1">
      <c r="A113" s="422">
        <v>17</v>
      </c>
      <c r="B113" s="489" t="s">
        <v>204</v>
      </c>
      <c r="C113" s="443">
        <v>4865077</v>
      </c>
      <c r="D113" s="155" t="s">
        <v>13</v>
      </c>
      <c r="E113" s="119" t="s">
        <v>364</v>
      </c>
      <c r="F113" s="415">
        <v>-100</v>
      </c>
      <c r="G113" s="639"/>
      <c r="H113" s="644"/>
      <c r="I113" s="387">
        <f t="shared" si="8"/>
        <v>0</v>
      </c>
      <c r="J113" s="387">
        <f t="shared" si="9"/>
        <v>0</v>
      </c>
      <c r="K113" s="387">
        <f t="shared" si="6"/>
        <v>0</v>
      </c>
      <c r="L113" s="333"/>
      <c r="M113" s="363"/>
      <c r="N113" s="387">
        <f t="shared" si="10"/>
        <v>0</v>
      </c>
      <c r="O113" s="387">
        <f t="shared" si="11"/>
        <v>0</v>
      </c>
      <c r="P113" s="387">
        <f t="shared" si="7"/>
        <v>0</v>
      </c>
      <c r="Q113" s="406"/>
    </row>
    <row r="114" spans="1:17" ht="18" customHeight="1">
      <c r="A114" s="450"/>
      <c r="B114" s="490" t="s">
        <v>53</v>
      </c>
      <c r="C114" s="412"/>
      <c r="D114" s="95"/>
      <c r="E114" s="95"/>
      <c r="F114" s="415"/>
      <c r="G114" s="639"/>
      <c r="H114" s="638"/>
      <c r="I114" s="387"/>
      <c r="J114" s="387"/>
      <c r="K114" s="387"/>
      <c r="L114" s="339"/>
      <c r="M114" s="387"/>
      <c r="N114" s="387"/>
      <c r="O114" s="387"/>
      <c r="P114" s="387"/>
      <c r="Q114" s="406"/>
    </row>
    <row r="115" spans="1:17" ht="18" customHeight="1">
      <c r="A115" s="422">
        <v>18</v>
      </c>
      <c r="B115" s="492" t="s">
        <v>209</v>
      </c>
      <c r="C115" s="443">
        <v>4864824</v>
      </c>
      <c r="D115" s="119" t="s">
        <v>13</v>
      </c>
      <c r="E115" s="119" t="s">
        <v>364</v>
      </c>
      <c r="F115" s="415">
        <v>-100</v>
      </c>
      <c r="G115" s="637">
        <v>7819</v>
      </c>
      <c r="H115" s="638">
        <v>7819</v>
      </c>
      <c r="I115" s="387">
        <f t="shared" si="8"/>
        <v>0</v>
      </c>
      <c r="J115" s="387">
        <f t="shared" si="9"/>
        <v>0</v>
      </c>
      <c r="K115" s="387">
        <f t="shared" si="6"/>
        <v>0</v>
      </c>
      <c r="L115" s="637">
        <v>44170</v>
      </c>
      <c r="M115" s="638">
        <v>44170</v>
      </c>
      <c r="N115" s="387">
        <f t="shared" si="10"/>
        <v>0</v>
      </c>
      <c r="O115" s="387">
        <f t="shared" si="11"/>
        <v>0</v>
      </c>
      <c r="P115" s="387">
        <f t="shared" si="7"/>
        <v>0</v>
      </c>
      <c r="Q115" s="406"/>
    </row>
    <row r="116" spans="1:17" ht="18" customHeight="1">
      <c r="A116" s="422"/>
      <c r="B116" s="491" t="s">
        <v>54</v>
      </c>
      <c r="C116" s="415"/>
      <c r="D116" s="106"/>
      <c r="E116" s="106"/>
      <c r="F116" s="415"/>
      <c r="G116" s="639"/>
      <c r="H116" s="638"/>
      <c r="I116" s="387"/>
      <c r="J116" s="387"/>
      <c r="K116" s="387"/>
      <c r="L116" s="339"/>
      <c r="M116" s="387"/>
      <c r="N116" s="387"/>
      <c r="O116" s="387"/>
      <c r="P116" s="387"/>
      <c r="Q116" s="406"/>
    </row>
    <row r="117" spans="1:17" ht="18" customHeight="1">
      <c r="A117" s="422"/>
      <c r="B117" s="491" t="s">
        <v>55</v>
      </c>
      <c r="C117" s="415"/>
      <c r="D117" s="106"/>
      <c r="E117" s="106"/>
      <c r="F117" s="415"/>
      <c r="G117" s="639"/>
      <c r="H117" s="638"/>
      <c r="I117" s="387"/>
      <c r="J117" s="387"/>
      <c r="K117" s="387"/>
      <c r="L117" s="339"/>
      <c r="M117" s="387"/>
      <c r="N117" s="387"/>
      <c r="O117" s="387"/>
      <c r="P117" s="387"/>
      <c r="Q117" s="406"/>
    </row>
    <row r="118" spans="1:17" ht="18" customHeight="1">
      <c r="A118" s="422"/>
      <c r="B118" s="491" t="s">
        <v>56</v>
      </c>
      <c r="C118" s="415"/>
      <c r="D118" s="106"/>
      <c r="E118" s="106"/>
      <c r="F118" s="415"/>
      <c r="G118" s="639"/>
      <c r="H118" s="638"/>
      <c r="I118" s="387"/>
      <c r="J118" s="387"/>
      <c r="K118" s="387"/>
      <c r="L118" s="339"/>
      <c r="M118" s="387"/>
      <c r="N118" s="387"/>
      <c r="O118" s="387"/>
      <c r="P118" s="387"/>
      <c r="Q118" s="406"/>
    </row>
    <row r="119" spans="1:17" ht="17.25" customHeight="1">
      <c r="A119" s="422">
        <v>19</v>
      </c>
      <c r="B119" s="489" t="s">
        <v>57</v>
      </c>
      <c r="C119" s="443">
        <v>4865090</v>
      </c>
      <c r="D119" s="155" t="s">
        <v>13</v>
      </c>
      <c r="E119" s="119" t="s">
        <v>364</v>
      </c>
      <c r="F119" s="415">
        <v>-100</v>
      </c>
      <c r="G119" s="637">
        <v>6042</v>
      </c>
      <c r="H119" s="638">
        <v>6062</v>
      </c>
      <c r="I119" s="387">
        <f>G119-H119</f>
        <v>-20</v>
      </c>
      <c r="J119" s="387">
        <f t="shared" si="9"/>
        <v>2000</v>
      </c>
      <c r="K119" s="387">
        <f t="shared" si="6"/>
        <v>0.002</v>
      </c>
      <c r="L119" s="637">
        <v>7171</v>
      </c>
      <c r="M119" s="638">
        <v>6952</v>
      </c>
      <c r="N119" s="387">
        <f>L119-M119</f>
        <v>219</v>
      </c>
      <c r="O119" s="387">
        <f t="shared" si="11"/>
        <v>-21900</v>
      </c>
      <c r="P119" s="387">
        <f t="shared" si="7"/>
        <v>-0.0219</v>
      </c>
      <c r="Q119" s="560"/>
    </row>
    <row r="120" spans="1:17" ht="18" customHeight="1">
      <c r="A120" s="422">
        <v>20</v>
      </c>
      <c r="B120" s="489" t="s">
        <v>58</v>
      </c>
      <c r="C120" s="443">
        <v>4902519</v>
      </c>
      <c r="D120" s="155" t="s">
        <v>13</v>
      </c>
      <c r="E120" s="119" t="s">
        <v>364</v>
      </c>
      <c r="F120" s="415">
        <v>-100</v>
      </c>
      <c r="G120" s="637">
        <v>8159</v>
      </c>
      <c r="H120" s="638">
        <v>8104</v>
      </c>
      <c r="I120" s="387">
        <f t="shared" si="8"/>
        <v>55</v>
      </c>
      <c r="J120" s="387">
        <f t="shared" si="9"/>
        <v>-5500</v>
      </c>
      <c r="K120" s="387">
        <f t="shared" si="6"/>
        <v>-0.0055</v>
      </c>
      <c r="L120" s="637">
        <v>25513</v>
      </c>
      <c r="M120" s="638">
        <v>25080</v>
      </c>
      <c r="N120" s="387">
        <f t="shared" si="10"/>
        <v>433</v>
      </c>
      <c r="O120" s="387">
        <f t="shared" si="11"/>
        <v>-43300</v>
      </c>
      <c r="P120" s="387">
        <f t="shared" si="7"/>
        <v>-0.0433</v>
      </c>
      <c r="Q120" s="406"/>
    </row>
    <row r="121" spans="1:17" ht="18" customHeight="1">
      <c r="A121" s="422">
        <v>21</v>
      </c>
      <c r="B121" s="489" t="s">
        <v>59</v>
      </c>
      <c r="C121" s="443">
        <v>4902520</v>
      </c>
      <c r="D121" s="155" t="s">
        <v>13</v>
      </c>
      <c r="E121" s="119" t="s">
        <v>364</v>
      </c>
      <c r="F121" s="415">
        <v>-100</v>
      </c>
      <c r="G121" s="637">
        <v>13437</v>
      </c>
      <c r="H121" s="638">
        <v>13384</v>
      </c>
      <c r="I121" s="387">
        <f t="shared" si="8"/>
        <v>53</v>
      </c>
      <c r="J121" s="387">
        <f t="shared" si="9"/>
        <v>-5300</v>
      </c>
      <c r="K121" s="387">
        <f t="shared" si="6"/>
        <v>-0.0053</v>
      </c>
      <c r="L121" s="637">
        <v>34218</v>
      </c>
      <c r="M121" s="638">
        <v>33483</v>
      </c>
      <c r="N121" s="387">
        <f t="shared" si="10"/>
        <v>735</v>
      </c>
      <c r="O121" s="387">
        <f t="shared" si="11"/>
        <v>-73500</v>
      </c>
      <c r="P121" s="387">
        <f t="shared" si="7"/>
        <v>-0.0735</v>
      </c>
      <c r="Q121" s="406"/>
    </row>
    <row r="122" spans="1:17" ht="18" customHeight="1">
      <c r="A122" s="422"/>
      <c r="B122" s="489"/>
      <c r="C122" s="443"/>
      <c r="D122" s="155"/>
      <c r="E122" s="155"/>
      <c r="F122" s="415"/>
      <c r="G122" s="639"/>
      <c r="H122" s="638"/>
      <c r="I122" s="387"/>
      <c r="J122" s="387"/>
      <c r="K122" s="387"/>
      <c r="L122" s="339"/>
      <c r="M122" s="387"/>
      <c r="N122" s="387"/>
      <c r="O122" s="387"/>
      <c r="P122" s="387"/>
      <c r="Q122" s="406"/>
    </row>
    <row r="123" spans="1:17" ht="18" customHeight="1">
      <c r="A123" s="422"/>
      <c r="B123" s="490" t="s">
        <v>60</v>
      </c>
      <c r="C123" s="443"/>
      <c r="D123" s="155"/>
      <c r="E123" s="155"/>
      <c r="F123" s="415"/>
      <c r="G123" s="639"/>
      <c r="H123" s="638"/>
      <c r="I123" s="387"/>
      <c r="J123" s="387"/>
      <c r="K123" s="387"/>
      <c r="L123" s="339"/>
      <c r="M123" s="387"/>
      <c r="N123" s="387"/>
      <c r="O123" s="387"/>
      <c r="P123" s="387"/>
      <c r="Q123" s="406"/>
    </row>
    <row r="124" spans="1:17" ht="18" customHeight="1">
      <c r="A124" s="422">
        <v>22</v>
      </c>
      <c r="B124" s="489" t="s">
        <v>61</v>
      </c>
      <c r="C124" s="443">
        <v>4902521</v>
      </c>
      <c r="D124" s="155" t="s">
        <v>13</v>
      </c>
      <c r="E124" s="119" t="s">
        <v>364</v>
      </c>
      <c r="F124" s="415">
        <v>-100</v>
      </c>
      <c r="G124" s="637">
        <v>27940</v>
      </c>
      <c r="H124" s="638">
        <v>27694</v>
      </c>
      <c r="I124" s="387">
        <f t="shared" si="8"/>
        <v>246</v>
      </c>
      <c r="J124" s="387">
        <f t="shared" si="9"/>
        <v>-24600</v>
      </c>
      <c r="K124" s="387">
        <f t="shared" si="6"/>
        <v>-0.0246</v>
      </c>
      <c r="L124" s="637">
        <v>8523</v>
      </c>
      <c r="M124" s="638">
        <v>8522</v>
      </c>
      <c r="N124" s="387">
        <f t="shared" si="10"/>
        <v>1</v>
      </c>
      <c r="O124" s="387">
        <f t="shared" si="11"/>
        <v>-100</v>
      </c>
      <c r="P124" s="387">
        <f t="shared" si="7"/>
        <v>-0.0001</v>
      </c>
      <c r="Q124" s="406"/>
    </row>
    <row r="125" spans="1:17" ht="18" customHeight="1">
      <c r="A125" s="422">
        <v>23</v>
      </c>
      <c r="B125" s="489" t="s">
        <v>62</v>
      </c>
      <c r="C125" s="443">
        <v>4902522</v>
      </c>
      <c r="D125" s="155" t="s">
        <v>13</v>
      </c>
      <c r="E125" s="119" t="s">
        <v>364</v>
      </c>
      <c r="F125" s="415">
        <v>-100</v>
      </c>
      <c r="G125" s="637">
        <v>840</v>
      </c>
      <c r="H125" s="638">
        <v>840</v>
      </c>
      <c r="I125" s="387">
        <f t="shared" si="8"/>
        <v>0</v>
      </c>
      <c r="J125" s="387">
        <f t="shared" si="9"/>
        <v>0</v>
      </c>
      <c r="K125" s="387">
        <f t="shared" si="6"/>
        <v>0</v>
      </c>
      <c r="L125" s="637">
        <v>185</v>
      </c>
      <c r="M125" s="638">
        <v>185</v>
      </c>
      <c r="N125" s="387">
        <f t="shared" si="10"/>
        <v>0</v>
      </c>
      <c r="O125" s="387">
        <f t="shared" si="11"/>
        <v>0</v>
      </c>
      <c r="P125" s="387">
        <f t="shared" si="7"/>
        <v>0</v>
      </c>
      <c r="Q125" s="406"/>
    </row>
    <row r="126" spans="1:17" ht="18" customHeight="1">
      <c r="A126" s="422">
        <v>24</v>
      </c>
      <c r="B126" s="489" t="s">
        <v>63</v>
      </c>
      <c r="C126" s="443">
        <v>4902523</v>
      </c>
      <c r="D126" s="155" t="s">
        <v>13</v>
      </c>
      <c r="E126" s="119" t="s">
        <v>364</v>
      </c>
      <c r="F126" s="415">
        <v>-100</v>
      </c>
      <c r="G126" s="637">
        <v>999815</v>
      </c>
      <c r="H126" s="638">
        <v>999815</v>
      </c>
      <c r="I126" s="387">
        <f t="shared" si="8"/>
        <v>0</v>
      </c>
      <c r="J126" s="387">
        <f t="shared" si="9"/>
        <v>0</v>
      </c>
      <c r="K126" s="387">
        <f t="shared" si="6"/>
        <v>0</v>
      </c>
      <c r="L126" s="637">
        <v>999943</v>
      </c>
      <c r="M126" s="638">
        <v>999943</v>
      </c>
      <c r="N126" s="387">
        <f t="shared" si="10"/>
        <v>0</v>
      </c>
      <c r="O126" s="387">
        <f t="shared" si="11"/>
        <v>0</v>
      </c>
      <c r="P126" s="387">
        <f t="shared" si="7"/>
        <v>0</v>
      </c>
      <c r="Q126" s="406"/>
    </row>
    <row r="127" spans="1:17" ht="18" customHeight="1">
      <c r="A127" s="422">
        <v>25</v>
      </c>
      <c r="B127" s="420" t="s">
        <v>64</v>
      </c>
      <c r="C127" s="415">
        <v>4902524</v>
      </c>
      <c r="D127" s="106" t="s">
        <v>13</v>
      </c>
      <c r="E127" s="119" t="s">
        <v>364</v>
      </c>
      <c r="F127" s="415">
        <v>-100</v>
      </c>
      <c r="G127" s="637">
        <v>0</v>
      </c>
      <c r="H127" s="638">
        <v>0</v>
      </c>
      <c r="I127" s="387">
        <f t="shared" si="8"/>
        <v>0</v>
      </c>
      <c r="J127" s="387">
        <f t="shared" si="9"/>
        <v>0</v>
      </c>
      <c r="K127" s="387">
        <f t="shared" si="6"/>
        <v>0</v>
      </c>
      <c r="L127" s="637">
        <v>0</v>
      </c>
      <c r="M127" s="638">
        <v>0</v>
      </c>
      <c r="N127" s="387">
        <f t="shared" si="10"/>
        <v>0</v>
      </c>
      <c r="O127" s="387">
        <f t="shared" si="11"/>
        <v>0</v>
      </c>
      <c r="P127" s="387">
        <f t="shared" si="7"/>
        <v>0</v>
      </c>
      <c r="Q127" s="406"/>
    </row>
    <row r="128" spans="1:17" ht="18" customHeight="1">
      <c r="A128" s="422">
        <v>26</v>
      </c>
      <c r="B128" s="420" t="s">
        <v>65</v>
      </c>
      <c r="C128" s="415">
        <v>4902525</v>
      </c>
      <c r="D128" s="106" t="s">
        <v>13</v>
      </c>
      <c r="E128" s="119" t="s">
        <v>364</v>
      </c>
      <c r="F128" s="415">
        <v>-100</v>
      </c>
      <c r="G128" s="637">
        <v>0</v>
      </c>
      <c r="H128" s="638">
        <v>0</v>
      </c>
      <c r="I128" s="387">
        <f t="shared" si="8"/>
        <v>0</v>
      </c>
      <c r="J128" s="387">
        <f t="shared" si="9"/>
        <v>0</v>
      </c>
      <c r="K128" s="387">
        <f t="shared" si="6"/>
        <v>0</v>
      </c>
      <c r="L128" s="637">
        <v>0</v>
      </c>
      <c r="M128" s="638">
        <v>0</v>
      </c>
      <c r="N128" s="387">
        <f t="shared" si="10"/>
        <v>0</v>
      </c>
      <c r="O128" s="387">
        <f t="shared" si="11"/>
        <v>0</v>
      </c>
      <c r="P128" s="387">
        <f t="shared" si="7"/>
        <v>0</v>
      </c>
      <c r="Q128" s="406"/>
    </row>
    <row r="129" spans="1:17" ht="18" customHeight="1">
      <c r="A129" s="422">
        <v>27</v>
      </c>
      <c r="B129" s="420" t="s">
        <v>66</v>
      </c>
      <c r="C129" s="415">
        <v>4902526</v>
      </c>
      <c r="D129" s="106" t="s">
        <v>13</v>
      </c>
      <c r="E129" s="119" t="s">
        <v>364</v>
      </c>
      <c r="F129" s="415">
        <v>-100</v>
      </c>
      <c r="G129" s="637">
        <v>12335</v>
      </c>
      <c r="H129" s="638">
        <v>11650</v>
      </c>
      <c r="I129" s="387">
        <f t="shared" si="8"/>
        <v>685</v>
      </c>
      <c r="J129" s="387">
        <f t="shared" si="9"/>
        <v>-68500</v>
      </c>
      <c r="K129" s="387">
        <f t="shared" si="6"/>
        <v>-0.0685</v>
      </c>
      <c r="L129" s="637">
        <v>8340</v>
      </c>
      <c r="M129" s="638">
        <v>8319</v>
      </c>
      <c r="N129" s="387">
        <f t="shared" si="10"/>
        <v>21</v>
      </c>
      <c r="O129" s="387">
        <f t="shared" si="11"/>
        <v>-2100</v>
      </c>
      <c r="P129" s="387">
        <f t="shared" si="7"/>
        <v>-0.0021</v>
      </c>
      <c r="Q129" s="406"/>
    </row>
    <row r="130" spans="1:17" ht="18" customHeight="1">
      <c r="A130" s="422">
        <v>28</v>
      </c>
      <c r="B130" s="420" t="s">
        <v>67</v>
      </c>
      <c r="C130" s="415">
        <v>4902527</v>
      </c>
      <c r="D130" s="106" t="s">
        <v>13</v>
      </c>
      <c r="E130" s="119" t="s">
        <v>364</v>
      </c>
      <c r="F130" s="415">
        <v>-100</v>
      </c>
      <c r="G130" s="637">
        <v>997753</v>
      </c>
      <c r="H130" s="638">
        <v>997781</v>
      </c>
      <c r="I130" s="387">
        <f t="shared" si="8"/>
        <v>-28</v>
      </c>
      <c r="J130" s="387">
        <f t="shared" si="9"/>
        <v>2800</v>
      </c>
      <c r="K130" s="387">
        <f t="shared" si="6"/>
        <v>0.0028</v>
      </c>
      <c r="L130" s="637">
        <v>999974</v>
      </c>
      <c r="M130" s="638">
        <v>999973</v>
      </c>
      <c r="N130" s="387">
        <f t="shared" si="10"/>
        <v>1</v>
      </c>
      <c r="O130" s="387">
        <f t="shared" si="11"/>
        <v>-100</v>
      </c>
      <c r="P130" s="387">
        <f t="shared" si="7"/>
        <v>-0.0001</v>
      </c>
      <c r="Q130" s="406"/>
    </row>
    <row r="131" spans="1:17" ht="18" customHeight="1">
      <c r="A131" s="422">
        <v>29</v>
      </c>
      <c r="B131" s="420" t="s">
        <v>150</v>
      </c>
      <c r="C131" s="415">
        <v>4902528</v>
      </c>
      <c r="D131" s="106" t="s">
        <v>13</v>
      </c>
      <c r="E131" s="119" t="s">
        <v>364</v>
      </c>
      <c r="F131" s="415">
        <v>-100</v>
      </c>
      <c r="G131" s="637">
        <v>11525</v>
      </c>
      <c r="H131" s="638">
        <v>11525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637">
        <v>4086</v>
      </c>
      <c r="M131" s="638">
        <v>4086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2"/>
      <c r="B132" s="420"/>
      <c r="C132" s="415"/>
      <c r="D132" s="106"/>
      <c r="E132" s="106"/>
      <c r="F132" s="415"/>
      <c r="G132" s="639"/>
      <c r="H132" s="638"/>
      <c r="I132" s="387"/>
      <c r="J132" s="387"/>
      <c r="K132" s="387"/>
      <c r="L132" s="339"/>
      <c r="M132" s="387"/>
      <c r="N132" s="387"/>
      <c r="O132" s="387"/>
      <c r="P132" s="387"/>
      <c r="Q132" s="406"/>
    </row>
    <row r="133" spans="1:17" ht="18" customHeight="1">
      <c r="A133" s="422"/>
      <c r="B133" s="491" t="s">
        <v>82</v>
      </c>
      <c r="C133" s="415"/>
      <c r="D133" s="106"/>
      <c r="E133" s="106"/>
      <c r="F133" s="415"/>
      <c r="G133" s="639"/>
      <c r="H133" s="638"/>
      <c r="I133" s="387"/>
      <c r="J133" s="387"/>
      <c r="K133" s="387"/>
      <c r="L133" s="339"/>
      <c r="M133" s="387"/>
      <c r="N133" s="387"/>
      <c r="O133" s="387"/>
      <c r="P133" s="387"/>
      <c r="Q133" s="406"/>
    </row>
    <row r="134" spans="1:17" ht="18" customHeight="1">
      <c r="A134" s="422">
        <v>30</v>
      </c>
      <c r="B134" s="420" t="s">
        <v>83</v>
      </c>
      <c r="C134" s="415">
        <v>4902514</v>
      </c>
      <c r="D134" s="106" t="s">
        <v>13</v>
      </c>
      <c r="E134" s="119" t="s">
        <v>364</v>
      </c>
      <c r="F134" s="415">
        <v>100</v>
      </c>
      <c r="G134" s="637">
        <v>341</v>
      </c>
      <c r="H134" s="638">
        <v>341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637">
        <v>853</v>
      </c>
      <c r="M134" s="638">
        <v>853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/>
      <c r="B135" s="420"/>
      <c r="C135" s="415"/>
      <c r="D135" s="106"/>
      <c r="E135" s="119"/>
      <c r="F135" s="415"/>
      <c r="G135" s="639"/>
      <c r="H135" s="638"/>
      <c r="I135" s="387"/>
      <c r="J135" s="387"/>
      <c r="K135" s="387"/>
      <c r="L135" s="339"/>
      <c r="M135" s="387"/>
      <c r="N135" s="387"/>
      <c r="O135" s="387"/>
      <c r="P135" s="387"/>
      <c r="Q135" s="406"/>
    </row>
    <row r="136" spans="1:17" ht="18" customHeight="1">
      <c r="A136" s="422">
        <v>31</v>
      </c>
      <c r="B136" s="420" t="s">
        <v>84</v>
      </c>
      <c r="C136" s="415">
        <v>4902516</v>
      </c>
      <c r="D136" s="106" t="s">
        <v>13</v>
      </c>
      <c r="E136" s="119" t="s">
        <v>364</v>
      </c>
      <c r="F136" s="415">
        <v>-100</v>
      </c>
      <c r="G136" s="637">
        <v>999472</v>
      </c>
      <c r="H136" s="638">
        <v>999472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637">
        <v>999148</v>
      </c>
      <c r="M136" s="638">
        <v>999148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5" customHeight="1" thickBot="1">
      <c r="A137" s="31"/>
      <c r="B137" s="32"/>
      <c r="C137" s="32"/>
      <c r="D137" s="32"/>
      <c r="E137" s="32"/>
      <c r="F137" s="32"/>
      <c r="G137" s="646"/>
      <c r="H137" s="647"/>
      <c r="I137" s="32"/>
      <c r="J137" s="32"/>
      <c r="K137" s="64"/>
      <c r="L137" s="31"/>
      <c r="M137" s="32"/>
      <c r="N137" s="32"/>
      <c r="O137" s="32"/>
      <c r="P137" s="64"/>
      <c r="Q137" s="185"/>
    </row>
    <row r="138" ht="13.5" thickTop="1"/>
    <row r="139" spans="1:16" ht="20.25">
      <c r="A139" s="189" t="s">
        <v>331</v>
      </c>
      <c r="K139" s="239">
        <f>SUM(K88:K137)</f>
        <v>-2.5909</v>
      </c>
      <c r="P139" s="239">
        <f>SUM(P88:P137)</f>
        <v>-0.5638</v>
      </c>
    </row>
    <row r="140" spans="1:16" ht="12.75">
      <c r="A140" s="70"/>
      <c r="K140" s="19"/>
      <c r="P140" s="19"/>
    </row>
    <row r="141" spans="1:16" ht="12.75">
      <c r="A141" s="70"/>
      <c r="K141" s="19"/>
      <c r="P141" s="19"/>
    </row>
    <row r="142" spans="1:17" ht="18">
      <c r="A142" s="70"/>
      <c r="K142" s="19"/>
      <c r="P142" s="19"/>
      <c r="Q142" s="555" t="str">
        <f>NDPL!$Q$1</f>
        <v>JANUARY-2011</v>
      </c>
    </row>
    <row r="143" spans="1:16" ht="12.75">
      <c r="A143" s="70"/>
      <c r="K143" s="19"/>
      <c r="P143" s="19"/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1" ht="13.5" thickBot="1">
      <c r="A146" s="2"/>
      <c r="B146" s="8"/>
      <c r="C146" s="8"/>
      <c r="D146" s="66"/>
      <c r="E146" s="66"/>
      <c r="F146" s="24"/>
      <c r="G146" s="24"/>
      <c r="H146" s="24"/>
      <c r="I146" s="24"/>
      <c r="J146" s="24"/>
      <c r="K146" s="67"/>
    </row>
    <row r="147" spans="1:17" ht="27.75">
      <c r="A147" s="588" t="s">
        <v>207</v>
      </c>
      <c r="B147" s="178"/>
      <c r="C147" s="174"/>
      <c r="D147" s="174"/>
      <c r="E147" s="174"/>
      <c r="F147" s="235"/>
      <c r="G147" s="235"/>
      <c r="H147" s="235"/>
      <c r="I147" s="235"/>
      <c r="J147" s="235"/>
      <c r="K147" s="236"/>
      <c r="L147" s="59"/>
      <c r="M147" s="59"/>
      <c r="N147" s="59"/>
      <c r="O147" s="59"/>
      <c r="P147" s="59"/>
      <c r="Q147" s="60"/>
    </row>
    <row r="148" spans="1:17" ht="24.75" customHeight="1">
      <c r="A148" s="587" t="s">
        <v>333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575">
        <f>K81</f>
        <v>0.9636659819999995</v>
      </c>
      <c r="L148" s="349"/>
      <c r="M148" s="349"/>
      <c r="N148" s="349"/>
      <c r="O148" s="349"/>
      <c r="P148" s="575">
        <f>P81</f>
        <v>13.551166460000005</v>
      </c>
      <c r="Q148" s="61"/>
    </row>
    <row r="149" spans="1:17" ht="24.75" customHeight="1">
      <c r="A149" s="587" t="s">
        <v>332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575">
        <f>K139</f>
        <v>-2.5909</v>
      </c>
      <c r="L149" s="349"/>
      <c r="M149" s="349"/>
      <c r="N149" s="349"/>
      <c r="O149" s="349"/>
      <c r="P149" s="575">
        <f>P139</f>
        <v>-0.5638</v>
      </c>
      <c r="Q149" s="61"/>
    </row>
    <row r="150" spans="1:17" ht="24.75" customHeight="1">
      <c r="A150" s="587" t="s">
        <v>334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575">
        <f>'ROHTAK ROAD'!K43</f>
        <v>0.8268</v>
      </c>
      <c r="L150" s="349"/>
      <c r="M150" s="349"/>
      <c r="N150" s="349"/>
      <c r="O150" s="349"/>
      <c r="P150" s="575">
        <f>'ROHTAK ROAD'!P43</f>
        <v>0.5045999999999999</v>
      </c>
      <c r="Q150" s="61"/>
    </row>
    <row r="151" spans="1:17" ht="24.75" customHeight="1">
      <c r="A151" s="587" t="s">
        <v>335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575">
        <f>-MES!K39</f>
        <v>-0.17325</v>
      </c>
      <c r="L151" s="349"/>
      <c r="M151" s="349"/>
      <c r="N151" s="349"/>
      <c r="O151" s="349"/>
      <c r="P151" s="575">
        <f>-MES!P39</f>
        <v>-0.2178</v>
      </c>
      <c r="Q151" s="61"/>
    </row>
    <row r="152" spans="1:17" ht="29.25" customHeight="1" thickBot="1">
      <c r="A152" s="589" t="s">
        <v>208</v>
      </c>
      <c r="B152" s="237"/>
      <c r="C152" s="238"/>
      <c r="D152" s="238"/>
      <c r="E152" s="238"/>
      <c r="F152" s="238"/>
      <c r="G152" s="238"/>
      <c r="H152" s="238"/>
      <c r="I152" s="238"/>
      <c r="J152" s="238"/>
      <c r="K152" s="590">
        <f>SUM(K148:K151)</f>
        <v>-0.9736840180000005</v>
      </c>
      <c r="L152" s="576"/>
      <c r="M152" s="576"/>
      <c r="N152" s="576"/>
      <c r="O152" s="576"/>
      <c r="P152" s="590">
        <f>SUM(P148:P151)</f>
        <v>13.274166460000004</v>
      </c>
      <c r="Q152" s="190"/>
    </row>
    <row r="157" ht="13.5" thickBot="1"/>
    <row r="158" spans="1:17" ht="12.75">
      <c r="A158" s="276"/>
      <c r="B158" s="277"/>
      <c r="C158" s="277"/>
      <c r="D158" s="277"/>
      <c r="E158" s="277"/>
      <c r="F158" s="277"/>
      <c r="G158" s="277"/>
      <c r="H158" s="59"/>
      <c r="I158" s="59"/>
      <c r="J158" s="59"/>
      <c r="K158" s="59"/>
      <c r="L158" s="59"/>
      <c r="M158" s="59"/>
      <c r="N158" s="59"/>
      <c r="O158" s="59"/>
      <c r="P158" s="59"/>
      <c r="Q158" s="60"/>
    </row>
    <row r="159" spans="1:17" ht="26.25">
      <c r="A159" s="579" t="s">
        <v>345</v>
      </c>
      <c r="B159" s="268"/>
      <c r="C159" s="268"/>
      <c r="D159" s="268"/>
      <c r="E159" s="268"/>
      <c r="F159" s="268"/>
      <c r="G159" s="268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78"/>
      <c r="B160" s="268"/>
      <c r="C160" s="268"/>
      <c r="D160" s="268"/>
      <c r="E160" s="268"/>
      <c r="F160" s="268"/>
      <c r="G160" s="268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5.75">
      <c r="A161" s="279"/>
      <c r="B161" s="280"/>
      <c r="C161" s="280"/>
      <c r="D161" s="280"/>
      <c r="E161" s="280"/>
      <c r="F161" s="280"/>
      <c r="G161" s="280"/>
      <c r="H161" s="21"/>
      <c r="I161" s="21"/>
      <c r="J161" s="21"/>
      <c r="K161" s="322" t="s">
        <v>357</v>
      </c>
      <c r="L161" s="21"/>
      <c r="M161" s="21"/>
      <c r="N161" s="21"/>
      <c r="O161" s="21"/>
      <c r="P161" s="322" t="s">
        <v>358</v>
      </c>
      <c r="Q161" s="61"/>
    </row>
    <row r="162" spans="1:17" ht="12.75">
      <c r="A162" s="281"/>
      <c r="B162" s="163"/>
      <c r="C162" s="163"/>
      <c r="D162" s="163"/>
      <c r="E162" s="163"/>
      <c r="F162" s="163"/>
      <c r="G162" s="163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163"/>
      <c r="C163" s="163"/>
      <c r="D163" s="163"/>
      <c r="E163" s="163"/>
      <c r="F163" s="163"/>
      <c r="G163" s="163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3.25">
      <c r="A164" s="577" t="s">
        <v>348</v>
      </c>
      <c r="B164" s="269"/>
      <c r="C164" s="269"/>
      <c r="D164" s="270"/>
      <c r="E164" s="270"/>
      <c r="F164" s="271"/>
      <c r="G164" s="270"/>
      <c r="H164" s="21"/>
      <c r="I164" s="21"/>
      <c r="J164" s="21"/>
      <c r="K164" s="582">
        <f>K152</f>
        <v>-0.9736840180000005</v>
      </c>
      <c r="L164" s="580" t="s">
        <v>346</v>
      </c>
      <c r="M164" s="527"/>
      <c r="N164" s="527"/>
      <c r="O164" s="527"/>
      <c r="P164" s="582">
        <f>P152</f>
        <v>13.274166460000004</v>
      </c>
      <c r="Q164" s="584" t="s">
        <v>346</v>
      </c>
    </row>
    <row r="165" spans="1:17" ht="23.25">
      <c r="A165" s="286"/>
      <c r="B165" s="272"/>
      <c r="C165" s="272"/>
      <c r="D165" s="268"/>
      <c r="E165" s="268"/>
      <c r="F165" s="273"/>
      <c r="G165" s="268"/>
      <c r="H165" s="21"/>
      <c r="I165" s="21"/>
      <c r="J165" s="21"/>
      <c r="K165" s="527"/>
      <c r="L165" s="581"/>
      <c r="M165" s="527"/>
      <c r="N165" s="527"/>
      <c r="O165" s="527"/>
      <c r="P165" s="527"/>
      <c r="Q165" s="585"/>
    </row>
    <row r="166" spans="1:17" ht="23.25">
      <c r="A166" s="578" t="s">
        <v>347</v>
      </c>
      <c r="B166" s="274"/>
      <c r="C166" s="53"/>
      <c r="D166" s="268"/>
      <c r="E166" s="268"/>
      <c r="F166" s="275"/>
      <c r="G166" s="270"/>
      <c r="H166" s="21"/>
      <c r="I166" s="21"/>
      <c r="J166" s="21"/>
      <c r="K166" s="527">
        <f>-'STEPPED UP GENCO'!K47</f>
        <v>-0.6364040825999999</v>
      </c>
      <c r="L166" s="580" t="s">
        <v>346</v>
      </c>
      <c r="M166" s="527"/>
      <c r="N166" s="527"/>
      <c r="O166" s="527"/>
      <c r="P166" s="582">
        <f>-'STEPPED UP GENCO'!P47</f>
        <v>-1.9265476362000005</v>
      </c>
      <c r="Q166" s="584" t="s">
        <v>346</v>
      </c>
    </row>
    <row r="167" spans="1:17" ht="15">
      <c r="A167" s="28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67"/>
      <c r="M167" s="21"/>
      <c r="N167" s="21"/>
      <c r="O167" s="21"/>
      <c r="P167" s="21"/>
      <c r="Q167" s="586"/>
    </row>
    <row r="168" spans="1:17" ht="15">
      <c r="A168" s="28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67"/>
      <c r="M168" s="21"/>
      <c r="N168" s="21"/>
      <c r="O168" s="21"/>
      <c r="P168" s="21"/>
      <c r="Q168" s="586"/>
    </row>
    <row r="169" spans="1:17" ht="15">
      <c r="A169" s="28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67"/>
      <c r="M169" s="21"/>
      <c r="N169" s="21"/>
      <c r="O169" s="21"/>
      <c r="P169" s="21"/>
      <c r="Q169" s="586"/>
    </row>
    <row r="170" spans="1:17" ht="23.25">
      <c r="A170" s="282"/>
      <c r="B170" s="21"/>
      <c r="C170" s="21"/>
      <c r="D170" s="21"/>
      <c r="E170" s="21"/>
      <c r="F170" s="21"/>
      <c r="G170" s="21"/>
      <c r="H170" s="269"/>
      <c r="I170" s="269"/>
      <c r="J170" s="288" t="s">
        <v>349</v>
      </c>
      <c r="K170" s="583">
        <f>SUM(K164:K169)</f>
        <v>-1.6100881006000005</v>
      </c>
      <c r="L170" s="288" t="s">
        <v>346</v>
      </c>
      <c r="M170" s="527"/>
      <c r="N170" s="527"/>
      <c r="O170" s="527"/>
      <c r="P170" s="583">
        <f>SUM(P164:P169)</f>
        <v>11.347618823800003</v>
      </c>
      <c r="Q170" s="288" t="s">
        <v>346</v>
      </c>
    </row>
    <row r="171" spans="1:17" ht="13.5" thickBot="1">
      <c r="A171" s="283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3" r:id="rId1"/>
  <rowBreaks count="3" manualBreakCount="3">
    <brk id="45" max="255" man="1"/>
    <brk id="83" max="16" man="1"/>
    <brk id="13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0" zoomScaleNormal="70" zoomScaleSheetLayoutView="50" zoomScalePageLayoutView="50" workbookViewId="0" topLeftCell="A1">
      <selection activeCell="Q22" sqref="Q22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18.8515625" style="0" customWidth="1"/>
  </cols>
  <sheetData>
    <row r="1" spans="1:17" ht="26.25">
      <c r="A1" s="1" t="s">
        <v>254</v>
      </c>
      <c r="Q1" s="224" t="str">
        <f>NDPL!Q1</f>
        <v>JANUARY-2011</v>
      </c>
    </row>
    <row r="2" ht="18.75" customHeight="1">
      <c r="A2" s="99" t="s">
        <v>255</v>
      </c>
    </row>
    <row r="3" ht="23.25">
      <c r="A3" s="229" t="s">
        <v>228</v>
      </c>
    </row>
    <row r="4" spans="1:16" ht="24" thickBot="1">
      <c r="A4" s="545" t="s">
        <v>229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1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1" t="s">
        <v>6</v>
      </c>
      <c r="Q5" s="219" t="s">
        <v>327</v>
      </c>
    </row>
    <row r="6" ht="14.25" thickBot="1" thickTop="1"/>
    <row r="7" spans="1:17" ht="18" customHeight="1" thickTop="1">
      <c r="A7" s="191"/>
      <c r="B7" s="192" t="s">
        <v>210</v>
      </c>
      <c r="C7" s="193"/>
      <c r="D7" s="193"/>
      <c r="E7" s="193"/>
      <c r="F7" s="193"/>
      <c r="G7" s="73"/>
      <c r="H7" s="74"/>
      <c r="I7" s="649"/>
      <c r="J7" s="649"/>
      <c r="K7" s="649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50"/>
      <c r="J8" s="650"/>
      <c r="K8" s="650"/>
      <c r="L8" s="82"/>
      <c r="M8" s="80"/>
      <c r="N8" s="81"/>
      <c r="O8" s="81"/>
      <c r="P8" s="81"/>
      <c r="Q8" s="184"/>
    </row>
    <row r="9" spans="1:17" ht="18" customHeight="1">
      <c r="A9" s="194">
        <v>1</v>
      </c>
      <c r="B9" s="195" t="s">
        <v>115</v>
      </c>
      <c r="C9" s="595">
        <v>4865136</v>
      </c>
      <c r="D9" s="200" t="s">
        <v>13</v>
      </c>
      <c r="E9" s="317" t="s">
        <v>364</v>
      </c>
      <c r="F9" s="201">
        <v>100</v>
      </c>
      <c r="G9" s="637">
        <v>4386</v>
      </c>
      <c r="H9" s="638">
        <v>3511</v>
      </c>
      <c r="I9" s="650">
        <f aca="true" t="shared" si="0" ref="I9:I52">G9-H9</f>
        <v>875</v>
      </c>
      <c r="J9" s="650">
        <f aca="true" t="shared" si="1" ref="J9:J52">$F9*I9</f>
        <v>87500</v>
      </c>
      <c r="K9" s="650">
        <f aca="true" t="shared" si="2" ref="K9:K52">J9/1000000</f>
        <v>0.0875</v>
      </c>
      <c r="L9" s="637">
        <v>54059</v>
      </c>
      <c r="M9" s="638">
        <v>53436</v>
      </c>
      <c r="N9" s="638">
        <f aca="true" t="shared" si="3" ref="N9:N52">L9-M9</f>
        <v>623</v>
      </c>
      <c r="O9" s="638">
        <f aca="true" t="shared" si="4" ref="O9:O52">$F9*N9</f>
        <v>62300</v>
      </c>
      <c r="P9" s="638">
        <f aca="true" t="shared" si="5" ref="P9:P52">O9/1000000</f>
        <v>0.0623</v>
      </c>
      <c r="Q9" s="184"/>
    </row>
    <row r="10" spans="1:17" ht="18" customHeight="1">
      <c r="A10" s="194">
        <v>2</v>
      </c>
      <c r="B10" s="195" t="s">
        <v>116</v>
      </c>
      <c r="C10" s="595">
        <v>4865137</v>
      </c>
      <c r="D10" s="200" t="s">
        <v>13</v>
      </c>
      <c r="E10" s="317" t="s">
        <v>364</v>
      </c>
      <c r="F10" s="201">
        <v>100</v>
      </c>
      <c r="G10" s="637">
        <v>9629</v>
      </c>
      <c r="H10" s="638">
        <v>7878</v>
      </c>
      <c r="I10" s="650">
        <f t="shared" si="0"/>
        <v>1751</v>
      </c>
      <c r="J10" s="650">
        <f t="shared" si="1"/>
        <v>175100</v>
      </c>
      <c r="K10" s="650">
        <f t="shared" si="2"/>
        <v>0.1751</v>
      </c>
      <c r="L10" s="637">
        <v>112252</v>
      </c>
      <c r="M10" s="638">
        <v>111876</v>
      </c>
      <c r="N10" s="638">
        <f t="shared" si="3"/>
        <v>376</v>
      </c>
      <c r="O10" s="638">
        <f t="shared" si="4"/>
        <v>37600</v>
      </c>
      <c r="P10" s="638">
        <f t="shared" si="5"/>
        <v>0.0376</v>
      </c>
      <c r="Q10" s="184"/>
    </row>
    <row r="11" spans="1:17" ht="18" customHeight="1">
      <c r="A11" s="194">
        <v>3</v>
      </c>
      <c r="B11" s="195" t="s">
        <v>117</v>
      </c>
      <c r="C11" s="595">
        <v>4865138</v>
      </c>
      <c r="D11" s="200" t="s">
        <v>13</v>
      </c>
      <c r="E11" s="317" t="s">
        <v>364</v>
      </c>
      <c r="F11" s="201">
        <v>100</v>
      </c>
      <c r="G11" s="637">
        <v>995764</v>
      </c>
      <c r="H11" s="638">
        <v>996921</v>
      </c>
      <c r="I11" s="650">
        <f t="shared" si="0"/>
        <v>-1157</v>
      </c>
      <c r="J11" s="650">
        <f t="shared" si="1"/>
        <v>-115700</v>
      </c>
      <c r="K11" s="650">
        <f t="shared" si="2"/>
        <v>-0.1157</v>
      </c>
      <c r="L11" s="637">
        <v>4313</v>
      </c>
      <c r="M11" s="638">
        <v>4320</v>
      </c>
      <c r="N11" s="638">
        <f t="shared" si="3"/>
        <v>-7</v>
      </c>
      <c r="O11" s="638">
        <f t="shared" si="4"/>
        <v>-700</v>
      </c>
      <c r="P11" s="638">
        <f t="shared" si="5"/>
        <v>-0.0007</v>
      </c>
      <c r="Q11" s="184"/>
    </row>
    <row r="12" spans="1:17" ht="18" customHeight="1">
      <c r="A12" s="194">
        <v>4</v>
      </c>
      <c r="B12" s="195" t="s">
        <v>118</v>
      </c>
      <c r="C12" s="595">
        <v>4865139</v>
      </c>
      <c r="D12" s="200" t="s">
        <v>13</v>
      </c>
      <c r="E12" s="317" t="s">
        <v>364</v>
      </c>
      <c r="F12" s="201">
        <v>100</v>
      </c>
      <c r="G12" s="637">
        <v>10709</v>
      </c>
      <c r="H12" s="638">
        <v>8706</v>
      </c>
      <c r="I12" s="650">
        <f t="shared" si="0"/>
        <v>2003</v>
      </c>
      <c r="J12" s="650">
        <f t="shared" si="1"/>
        <v>200300</v>
      </c>
      <c r="K12" s="650">
        <f t="shared" si="2"/>
        <v>0.2003</v>
      </c>
      <c r="L12" s="637">
        <v>74351</v>
      </c>
      <c r="M12" s="638">
        <v>73531</v>
      </c>
      <c r="N12" s="638">
        <f t="shared" si="3"/>
        <v>820</v>
      </c>
      <c r="O12" s="638">
        <f t="shared" si="4"/>
        <v>82000</v>
      </c>
      <c r="P12" s="638">
        <f t="shared" si="5"/>
        <v>0.082</v>
      </c>
      <c r="Q12" s="184"/>
    </row>
    <row r="13" spans="1:17" ht="18" customHeight="1">
      <c r="A13" s="194">
        <v>5</v>
      </c>
      <c r="B13" s="195" t="s">
        <v>119</v>
      </c>
      <c r="C13" s="595">
        <v>4864948</v>
      </c>
      <c r="D13" s="200" t="s">
        <v>13</v>
      </c>
      <c r="E13" s="317" t="s">
        <v>364</v>
      </c>
      <c r="F13" s="201">
        <v>1000</v>
      </c>
      <c r="G13" s="637">
        <v>35270</v>
      </c>
      <c r="H13" s="638">
        <v>33672</v>
      </c>
      <c r="I13" s="650">
        <f t="shared" si="0"/>
        <v>1598</v>
      </c>
      <c r="J13" s="650">
        <f t="shared" si="1"/>
        <v>1598000</v>
      </c>
      <c r="K13" s="650">
        <f t="shared" si="2"/>
        <v>1.598</v>
      </c>
      <c r="L13" s="637">
        <v>232</v>
      </c>
      <c r="M13" s="638">
        <v>232</v>
      </c>
      <c r="N13" s="638">
        <f t="shared" si="3"/>
        <v>0</v>
      </c>
      <c r="O13" s="638">
        <f t="shared" si="4"/>
        <v>0</v>
      </c>
      <c r="P13" s="638">
        <f t="shared" si="5"/>
        <v>0</v>
      </c>
      <c r="Q13" s="184"/>
    </row>
    <row r="14" spans="1:17" ht="18" customHeight="1">
      <c r="A14" s="194">
        <v>6</v>
      </c>
      <c r="B14" s="195" t="s">
        <v>400</v>
      </c>
      <c r="C14" s="595">
        <v>4864949</v>
      </c>
      <c r="D14" s="200" t="s">
        <v>13</v>
      </c>
      <c r="E14" s="317" t="s">
        <v>364</v>
      </c>
      <c r="F14" s="708"/>
      <c r="G14" s="637"/>
      <c r="H14" s="638"/>
      <c r="I14" s="650">
        <f>G14-H14</f>
        <v>0</v>
      </c>
      <c r="J14" s="650">
        <f t="shared" si="1"/>
        <v>0</v>
      </c>
      <c r="K14" s="650">
        <f t="shared" si="2"/>
        <v>0</v>
      </c>
      <c r="L14" s="637"/>
      <c r="M14" s="638"/>
      <c r="N14" s="638">
        <f>L14-M14</f>
        <v>0</v>
      </c>
      <c r="O14" s="638">
        <f t="shared" si="4"/>
        <v>0</v>
      </c>
      <c r="P14" s="638">
        <f t="shared" si="5"/>
        <v>0</v>
      </c>
      <c r="Q14" s="184"/>
    </row>
    <row r="15" spans="1:17" ht="18" customHeight="1">
      <c r="A15" s="194"/>
      <c r="B15" s="202" t="s">
        <v>160</v>
      </c>
      <c r="C15" s="595"/>
      <c r="D15" s="200"/>
      <c r="E15" s="317"/>
      <c r="F15" s="201"/>
      <c r="G15" s="133"/>
      <c r="H15" s="547"/>
      <c r="I15" s="650"/>
      <c r="J15" s="650"/>
      <c r="K15" s="650"/>
      <c r="L15" s="225"/>
      <c r="M15" s="81"/>
      <c r="N15" s="638"/>
      <c r="O15" s="638"/>
      <c r="P15" s="638"/>
      <c r="Q15" s="184"/>
    </row>
    <row r="16" spans="1:17" ht="18" customHeight="1">
      <c r="A16" s="194"/>
      <c r="B16" s="202" t="s">
        <v>114</v>
      </c>
      <c r="C16" s="595"/>
      <c r="D16" s="200"/>
      <c r="E16" s="317"/>
      <c r="F16" s="201"/>
      <c r="G16" s="133"/>
      <c r="H16" s="547"/>
      <c r="I16" s="651"/>
      <c r="J16" s="651"/>
      <c r="K16" s="651"/>
      <c r="L16" s="550"/>
      <c r="M16" s="81"/>
      <c r="N16" s="638"/>
      <c r="O16" s="638"/>
      <c r="P16" s="638"/>
      <c r="Q16" s="184"/>
    </row>
    <row r="17" spans="1:17" ht="18" customHeight="1">
      <c r="A17" s="194">
        <v>6</v>
      </c>
      <c r="B17" s="195" t="s">
        <v>211</v>
      </c>
      <c r="C17" s="595">
        <v>4865124</v>
      </c>
      <c r="D17" s="197" t="s">
        <v>13</v>
      </c>
      <c r="E17" s="317" t="s">
        <v>364</v>
      </c>
      <c r="F17" s="201">
        <v>100</v>
      </c>
      <c r="G17" s="637">
        <v>998623</v>
      </c>
      <c r="H17" s="638">
        <v>999353</v>
      </c>
      <c r="I17" s="651">
        <f>G17-H17</f>
        <v>-730</v>
      </c>
      <c r="J17" s="651">
        <f t="shared" si="1"/>
        <v>-73000</v>
      </c>
      <c r="K17" s="651">
        <f t="shared" si="2"/>
        <v>-0.073</v>
      </c>
      <c r="L17" s="637">
        <v>268433</v>
      </c>
      <c r="M17" s="638">
        <v>268853</v>
      </c>
      <c r="N17" s="638">
        <f>L17-M17</f>
        <v>-420</v>
      </c>
      <c r="O17" s="638">
        <f t="shared" si="4"/>
        <v>-42000</v>
      </c>
      <c r="P17" s="638">
        <f t="shared" si="5"/>
        <v>-0.042</v>
      </c>
      <c r="Q17" s="184"/>
    </row>
    <row r="18" spans="1:17" ht="18" customHeight="1">
      <c r="A18" s="194">
        <v>7</v>
      </c>
      <c r="B18" s="195" t="s">
        <v>212</v>
      </c>
      <c r="C18" s="595">
        <v>4865125</v>
      </c>
      <c r="D18" s="200" t="s">
        <v>13</v>
      </c>
      <c r="E18" s="317" t="s">
        <v>364</v>
      </c>
      <c r="F18" s="201">
        <v>100</v>
      </c>
      <c r="G18" s="637">
        <v>2990</v>
      </c>
      <c r="H18" s="638">
        <v>2662</v>
      </c>
      <c r="I18" s="651">
        <f t="shared" si="0"/>
        <v>328</v>
      </c>
      <c r="J18" s="651">
        <f t="shared" si="1"/>
        <v>32800</v>
      </c>
      <c r="K18" s="651">
        <f t="shared" si="2"/>
        <v>0.0328</v>
      </c>
      <c r="L18" s="637">
        <v>397527</v>
      </c>
      <c r="M18" s="638">
        <v>395835</v>
      </c>
      <c r="N18" s="638">
        <f t="shared" si="3"/>
        <v>1692</v>
      </c>
      <c r="O18" s="638">
        <f t="shared" si="4"/>
        <v>169200</v>
      </c>
      <c r="P18" s="638">
        <f t="shared" si="5"/>
        <v>0.1692</v>
      </c>
      <c r="Q18" s="184"/>
    </row>
    <row r="19" spans="1:17" ht="18" customHeight="1">
      <c r="A19" s="194">
        <v>8</v>
      </c>
      <c r="B19" s="198" t="s">
        <v>213</v>
      </c>
      <c r="C19" s="595">
        <v>4865126</v>
      </c>
      <c r="D19" s="200" t="s">
        <v>13</v>
      </c>
      <c r="E19" s="317" t="s">
        <v>364</v>
      </c>
      <c r="F19" s="201">
        <v>100</v>
      </c>
      <c r="G19" s="637">
        <v>5387</v>
      </c>
      <c r="H19" s="638">
        <v>4549</v>
      </c>
      <c r="I19" s="651">
        <f t="shared" si="0"/>
        <v>838</v>
      </c>
      <c r="J19" s="651">
        <f t="shared" si="1"/>
        <v>83800</v>
      </c>
      <c r="K19" s="651">
        <f t="shared" si="2"/>
        <v>0.0838</v>
      </c>
      <c r="L19" s="637">
        <v>177931</v>
      </c>
      <c r="M19" s="638">
        <v>175252</v>
      </c>
      <c r="N19" s="638">
        <f t="shared" si="3"/>
        <v>2679</v>
      </c>
      <c r="O19" s="638">
        <f t="shared" si="4"/>
        <v>267900</v>
      </c>
      <c r="P19" s="638">
        <f t="shared" si="5"/>
        <v>0.2679</v>
      </c>
      <c r="Q19" s="184"/>
    </row>
    <row r="20" spans="1:17" ht="18" customHeight="1">
      <c r="A20" s="194">
        <v>9</v>
      </c>
      <c r="B20" s="195" t="s">
        <v>214</v>
      </c>
      <c r="C20" s="595">
        <v>4865127</v>
      </c>
      <c r="D20" s="200" t="s">
        <v>13</v>
      </c>
      <c r="E20" s="317" t="s">
        <v>364</v>
      </c>
      <c r="F20" s="201">
        <v>100</v>
      </c>
      <c r="G20" s="637">
        <v>3079</v>
      </c>
      <c r="H20" s="638">
        <v>2624</v>
      </c>
      <c r="I20" s="651">
        <f t="shared" si="0"/>
        <v>455</v>
      </c>
      <c r="J20" s="651">
        <f t="shared" si="1"/>
        <v>45500</v>
      </c>
      <c r="K20" s="651">
        <f t="shared" si="2"/>
        <v>0.0455</v>
      </c>
      <c r="L20" s="637">
        <v>291283</v>
      </c>
      <c r="M20" s="638">
        <v>289753</v>
      </c>
      <c r="N20" s="638">
        <f t="shared" si="3"/>
        <v>1530</v>
      </c>
      <c r="O20" s="638">
        <f t="shared" si="4"/>
        <v>153000</v>
      </c>
      <c r="P20" s="638">
        <f t="shared" si="5"/>
        <v>0.153</v>
      </c>
      <c r="Q20" s="184"/>
    </row>
    <row r="21" spans="1:17" ht="18" customHeight="1">
      <c r="A21" s="194">
        <v>10</v>
      </c>
      <c r="B21" s="195" t="s">
        <v>215</v>
      </c>
      <c r="C21" s="595">
        <v>4865128</v>
      </c>
      <c r="D21" s="200" t="s">
        <v>13</v>
      </c>
      <c r="E21" s="317" t="s">
        <v>364</v>
      </c>
      <c r="F21" s="201">
        <v>100</v>
      </c>
      <c r="G21" s="637">
        <v>999257</v>
      </c>
      <c r="H21" s="638">
        <v>999291</v>
      </c>
      <c r="I21" s="651">
        <f t="shared" si="0"/>
        <v>-34</v>
      </c>
      <c r="J21" s="651">
        <f t="shared" si="1"/>
        <v>-3400</v>
      </c>
      <c r="K21" s="651">
        <f t="shared" si="2"/>
        <v>-0.0034</v>
      </c>
      <c r="L21" s="637">
        <v>198470</v>
      </c>
      <c r="M21" s="638">
        <v>195774</v>
      </c>
      <c r="N21" s="638">
        <f t="shared" si="3"/>
        <v>2696</v>
      </c>
      <c r="O21" s="638">
        <f t="shared" si="4"/>
        <v>269600</v>
      </c>
      <c r="P21" s="638">
        <f t="shared" si="5"/>
        <v>0.2696</v>
      </c>
      <c r="Q21" s="184"/>
    </row>
    <row r="22" spans="1:17" ht="18" customHeight="1">
      <c r="A22" s="194">
        <v>11</v>
      </c>
      <c r="B22" s="195" t="s">
        <v>216</v>
      </c>
      <c r="C22" s="595">
        <v>4865129</v>
      </c>
      <c r="D22" s="197" t="s">
        <v>13</v>
      </c>
      <c r="E22" s="317" t="s">
        <v>364</v>
      </c>
      <c r="F22" s="201">
        <v>100</v>
      </c>
      <c r="G22" s="637">
        <v>999046</v>
      </c>
      <c r="H22" s="638">
        <v>999413</v>
      </c>
      <c r="I22" s="651">
        <f>G22-H22</f>
        <v>-367</v>
      </c>
      <c r="J22" s="651">
        <f t="shared" si="1"/>
        <v>-36700</v>
      </c>
      <c r="K22" s="651">
        <f t="shared" si="2"/>
        <v>-0.0367</v>
      </c>
      <c r="L22" s="637">
        <v>123175</v>
      </c>
      <c r="M22" s="638">
        <v>123631</v>
      </c>
      <c r="N22" s="638">
        <f>L22-M22</f>
        <v>-456</v>
      </c>
      <c r="O22" s="638">
        <f t="shared" si="4"/>
        <v>-45600</v>
      </c>
      <c r="P22" s="638">
        <f t="shared" si="5"/>
        <v>-0.0456</v>
      </c>
      <c r="Q22" s="184"/>
    </row>
    <row r="23" spans="1:17" ht="18" customHeight="1">
      <c r="A23" s="194">
        <v>12</v>
      </c>
      <c r="B23" s="195" t="s">
        <v>217</v>
      </c>
      <c r="C23" s="595">
        <v>4865130</v>
      </c>
      <c r="D23" s="200" t="s">
        <v>13</v>
      </c>
      <c r="E23" s="317" t="s">
        <v>364</v>
      </c>
      <c r="F23" s="201">
        <v>100</v>
      </c>
      <c r="G23" s="637">
        <v>6266</v>
      </c>
      <c r="H23" s="638">
        <v>4976</v>
      </c>
      <c r="I23" s="651">
        <f t="shared" si="0"/>
        <v>1290</v>
      </c>
      <c r="J23" s="651">
        <f t="shared" si="1"/>
        <v>129000</v>
      </c>
      <c r="K23" s="651">
        <f t="shared" si="2"/>
        <v>0.129</v>
      </c>
      <c r="L23" s="637">
        <v>176000</v>
      </c>
      <c r="M23" s="638">
        <v>172256</v>
      </c>
      <c r="N23" s="638">
        <f t="shared" si="3"/>
        <v>3744</v>
      </c>
      <c r="O23" s="638">
        <f t="shared" si="4"/>
        <v>374400</v>
      </c>
      <c r="P23" s="638">
        <f t="shared" si="5"/>
        <v>0.3744</v>
      </c>
      <c r="Q23" s="184"/>
    </row>
    <row r="24" spans="1:17" ht="18" customHeight="1">
      <c r="A24" s="194">
        <v>13</v>
      </c>
      <c r="B24" s="195" t="s">
        <v>218</v>
      </c>
      <c r="C24" s="595">
        <v>4865131</v>
      </c>
      <c r="D24" s="200" t="s">
        <v>13</v>
      </c>
      <c r="E24" s="317" t="s">
        <v>364</v>
      </c>
      <c r="F24" s="201">
        <v>100</v>
      </c>
      <c r="G24" s="637">
        <v>5134</v>
      </c>
      <c r="H24" s="638">
        <v>5121</v>
      </c>
      <c r="I24" s="651">
        <f t="shared" si="0"/>
        <v>13</v>
      </c>
      <c r="J24" s="651">
        <f t="shared" si="1"/>
        <v>1300</v>
      </c>
      <c r="K24" s="651">
        <f t="shared" si="2"/>
        <v>0.0013</v>
      </c>
      <c r="L24" s="637">
        <v>215360</v>
      </c>
      <c r="M24" s="638">
        <v>214811</v>
      </c>
      <c r="N24" s="638">
        <f t="shared" si="3"/>
        <v>549</v>
      </c>
      <c r="O24" s="638">
        <f t="shared" si="4"/>
        <v>54900</v>
      </c>
      <c r="P24" s="638">
        <f t="shared" si="5"/>
        <v>0.0549</v>
      </c>
      <c r="Q24" s="184"/>
    </row>
    <row r="25" spans="1:17" ht="18" customHeight="1">
      <c r="A25" s="194"/>
      <c r="B25" s="203" t="s">
        <v>219</v>
      </c>
      <c r="C25" s="595"/>
      <c r="D25" s="200"/>
      <c r="E25" s="317"/>
      <c r="F25" s="201"/>
      <c r="G25" s="133"/>
      <c r="H25" s="547"/>
      <c r="I25" s="651"/>
      <c r="J25" s="651"/>
      <c r="K25" s="651"/>
      <c r="L25" s="550"/>
      <c r="M25" s="81"/>
      <c r="N25" s="638"/>
      <c r="O25" s="638"/>
      <c r="P25" s="638"/>
      <c r="Q25" s="184"/>
    </row>
    <row r="26" spans="1:17" ht="18" customHeight="1">
      <c r="A26" s="194">
        <v>14</v>
      </c>
      <c r="B26" s="195" t="s">
        <v>220</v>
      </c>
      <c r="C26" s="595">
        <v>4865037</v>
      </c>
      <c r="D26" s="200" t="s">
        <v>13</v>
      </c>
      <c r="E26" s="317" t="s">
        <v>364</v>
      </c>
      <c r="F26" s="201">
        <v>1100</v>
      </c>
      <c r="G26" s="637">
        <v>0</v>
      </c>
      <c r="H26" s="638">
        <v>0</v>
      </c>
      <c r="I26" s="651">
        <f t="shared" si="0"/>
        <v>0</v>
      </c>
      <c r="J26" s="651">
        <f t="shared" si="1"/>
        <v>0</v>
      </c>
      <c r="K26" s="651">
        <f t="shared" si="2"/>
        <v>0</v>
      </c>
      <c r="L26" s="637">
        <v>46640</v>
      </c>
      <c r="M26" s="638">
        <v>45559</v>
      </c>
      <c r="N26" s="638">
        <f t="shared" si="3"/>
        <v>1081</v>
      </c>
      <c r="O26" s="638">
        <f t="shared" si="4"/>
        <v>1189100</v>
      </c>
      <c r="P26" s="638">
        <f t="shared" si="5"/>
        <v>1.1891</v>
      </c>
      <c r="Q26" s="184"/>
    </row>
    <row r="27" spans="1:17" ht="18" customHeight="1">
      <c r="A27" s="194">
        <v>15</v>
      </c>
      <c r="B27" s="195" t="s">
        <v>221</v>
      </c>
      <c r="C27" s="595">
        <v>4865038</v>
      </c>
      <c r="D27" s="200" t="s">
        <v>13</v>
      </c>
      <c r="E27" s="317" t="s">
        <v>364</v>
      </c>
      <c r="F27" s="201">
        <v>1000</v>
      </c>
      <c r="G27" s="637">
        <v>4674</v>
      </c>
      <c r="H27" s="638">
        <v>4784</v>
      </c>
      <c r="I27" s="651">
        <f t="shared" si="0"/>
        <v>-110</v>
      </c>
      <c r="J27" s="651">
        <f t="shared" si="1"/>
        <v>-110000</v>
      </c>
      <c r="K27" s="651">
        <f t="shared" si="2"/>
        <v>-0.11</v>
      </c>
      <c r="L27" s="637">
        <v>36121</v>
      </c>
      <c r="M27" s="638">
        <v>36043</v>
      </c>
      <c r="N27" s="638">
        <f t="shared" si="3"/>
        <v>78</v>
      </c>
      <c r="O27" s="638">
        <f t="shared" si="4"/>
        <v>78000</v>
      </c>
      <c r="P27" s="638">
        <f t="shared" si="5"/>
        <v>0.078</v>
      </c>
      <c r="Q27" s="184"/>
    </row>
    <row r="28" spans="1:17" ht="18" customHeight="1">
      <c r="A28" s="194">
        <v>16</v>
      </c>
      <c r="B28" s="195" t="s">
        <v>222</v>
      </c>
      <c r="C28" s="595">
        <v>4865039</v>
      </c>
      <c r="D28" s="200" t="s">
        <v>13</v>
      </c>
      <c r="E28" s="317" t="s">
        <v>364</v>
      </c>
      <c r="F28" s="201">
        <v>1100</v>
      </c>
      <c r="G28" s="637">
        <v>0</v>
      </c>
      <c r="H28" s="638">
        <v>0</v>
      </c>
      <c r="I28" s="651">
        <f t="shared" si="0"/>
        <v>0</v>
      </c>
      <c r="J28" s="651">
        <f t="shared" si="1"/>
        <v>0</v>
      </c>
      <c r="K28" s="651">
        <f t="shared" si="2"/>
        <v>0</v>
      </c>
      <c r="L28" s="637">
        <v>115414</v>
      </c>
      <c r="M28" s="638">
        <v>114532</v>
      </c>
      <c r="N28" s="638">
        <f t="shared" si="3"/>
        <v>882</v>
      </c>
      <c r="O28" s="638">
        <f t="shared" si="4"/>
        <v>970200</v>
      </c>
      <c r="P28" s="638">
        <f t="shared" si="5"/>
        <v>0.9702</v>
      </c>
      <c r="Q28" s="184"/>
    </row>
    <row r="29" spans="1:17" ht="18" customHeight="1">
      <c r="A29" s="194">
        <v>17</v>
      </c>
      <c r="B29" s="198" t="s">
        <v>223</v>
      </c>
      <c r="C29" s="595">
        <v>4865040</v>
      </c>
      <c r="D29" s="200" t="s">
        <v>13</v>
      </c>
      <c r="E29" s="317" t="s">
        <v>364</v>
      </c>
      <c r="F29" s="201">
        <v>1000</v>
      </c>
      <c r="G29" s="637">
        <v>7456</v>
      </c>
      <c r="H29" s="638">
        <v>7622</v>
      </c>
      <c r="I29" s="651">
        <f t="shared" si="0"/>
        <v>-166</v>
      </c>
      <c r="J29" s="651">
        <f t="shared" si="1"/>
        <v>-166000</v>
      </c>
      <c r="K29" s="651">
        <f t="shared" si="2"/>
        <v>-0.166</v>
      </c>
      <c r="L29" s="637">
        <v>48092</v>
      </c>
      <c r="M29" s="638">
        <v>48071</v>
      </c>
      <c r="N29" s="638">
        <f t="shared" si="3"/>
        <v>21</v>
      </c>
      <c r="O29" s="638">
        <f t="shared" si="4"/>
        <v>21000</v>
      </c>
      <c r="P29" s="638">
        <f t="shared" si="5"/>
        <v>0.021</v>
      </c>
      <c r="Q29" s="184"/>
    </row>
    <row r="30" spans="1:17" ht="18" customHeight="1">
      <c r="A30" s="194"/>
      <c r="B30" s="203"/>
      <c r="C30" s="595"/>
      <c r="D30" s="200"/>
      <c r="E30" s="317"/>
      <c r="F30" s="201"/>
      <c r="G30" s="133"/>
      <c r="H30" s="81"/>
      <c r="I30" s="650"/>
      <c r="J30" s="650"/>
      <c r="K30" s="652">
        <f>SUM(K26:K29)</f>
        <v>-0.276</v>
      </c>
      <c r="L30" s="225"/>
      <c r="M30" s="81"/>
      <c r="N30" s="638"/>
      <c r="O30" s="638"/>
      <c r="P30" s="709">
        <f>SUM(P26:P29)</f>
        <v>2.2583</v>
      </c>
      <c r="Q30" s="184"/>
    </row>
    <row r="31" spans="1:17" ht="18" customHeight="1">
      <c r="A31" s="194"/>
      <c r="B31" s="202" t="s">
        <v>124</v>
      </c>
      <c r="C31" s="595"/>
      <c r="D31" s="197"/>
      <c r="E31" s="317"/>
      <c r="F31" s="201"/>
      <c r="G31" s="133"/>
      <c r="H31" s="81"/>
      <c r="I31" s="650"/>
      <c r="J31" s="650"/>
      <c r="K31" s="650"/>
      <c r="L31" s="225"/>
      <c r="M31" s="81"/>
      <c r="N31" s="638"/>
      <c r="O31" s="638"/>
      <c r="P31" s="638"/>
      <c r="Q31" s="184"/>
    </row>
    <row r="32" spans="1:17" ht="18" customHeight="1">
      <c r="A32" s="194">
        <v>18</v>
      </c>
      <c r="B32" s="195" t="s">
        <v>192</v>
      </c>
      <c r="C32" s="595">
        <v>4865140</v>
      </c>
      <c r="D32" s="200" t="s">
        <v>13</v>
      </c>
      <c r="E32" s="317" t="s">
        <v>364</v>
      </c>
      <c r="F32" s="201">
        <v>100</v>
      </c>
      <c r="G32" s="637">
        <v>685665</v>
      </c>
      <c r="H32" s="638">
        <v>681739</v>
      </c>
      <c r="I32" s="650">
        <f t="shared" si="0"/>
        <v>3926</v>
      </c>
      <c r="J32" s="650">
        <f t="shared" si="1"/>
        <v>392600</v>
      </c>
      <c r="K32" s="650">
        <f t="shared" si="2"/>
        <v>0.3926</v>
      </c>
      <c r="L32" s="637">
        <v>43485</v>
      </c>
      <c r="M32" s="638">
        <v>43162</v>
      </c>
      <c r="N32" s="638">
        <f t="shared" si="3"/>
        <v>323</v>
      </c>
      <c r="O32" s="638">
        <f t="shared" si="4"/>
        <v>32300</v>
      </c>
      <c r="P32" s="638">
        <f t="shared" si="5"/>
        <v>0.0323</v>
      </c>
      <c r="Q32" s="184"/>
    </row>
    <row r="33" spans="1:17" ht="18" customHeight="1">
      <c r="A33" s="194">
        <v>19</v>
      </c>
      <c r="B33" s="195" t="s">
        <v>193</v>
      </c>
      <c r="C33" s="595">
        <v>4864852</v>
      </c>
      <c r="D33" s="200" t="s">
        <v>13</v>
      </c>
      <c r="E33" s="317" t="s">
        <v>364</v>
      </c>
      <c r="F33" s="201">
        <v>1000</v>
      </c>
      <c r="G33" s="637">
        <v>1953</v>
      </c>
      <c r="H33" s="638">
        <v>1740</v>
      </c>
      <c r="I33" s="650">
        <f>G33-H33</f>
        <v>213</v>
      </c>
      <c r="J33" s="650">
        <f t="shared" si="1"/>
        <v>213000</v>
      </c>
      <c r="K33" s="650">
        <f t="shared" si="2"/>
        <v>0.213</v>
      </c>
      <c r="L33" s="637">
        <v>854</v>
      </c>
      <c r="M33" s="638">
        <v>800</v>
      </c>
      <c r="N33" s="638">
        <f>L33-M33</f>
        <v>54</v>
      </c>
      <c r="O33" s="638">
        <f t="shared" si="4"/>
        <v>54000</v>
      </c>
      <c r="P33" s="638">
        <f t="shared" si="5"/>
        <v>0.054</v>
      </c>
      <c r="Q33" s="184"/>
    </row>
    <row r="34" spans="1:17" ht="18" customHeight="1">
      <c r="A34" s="194">
        <v>20</v>
      </c>
      <c r="B34" s="198" t="s">
        <v>194</v>
      </c>
      <c r="C34" s="595">
        <v>4865142</v>
      </c>
      <c r="D34" s="200" t="s">
        <v>13</v>
      </c>
      <c r="E34" s="317" t="s">
        <v>364</v>
      </c>
      <c r="F34" s="201">
        <v>100</v>
      </c>
      <c r="G34" s="637">
        <v>698500</v>
      </c>
      <c r="H34" s="638">
        <v>688503</v>
      </c>
      <c r="I34" s="650">
        <f>G34-H34</f>
        <v>9997</v>
      </c>
      <c r="J34" s="650">
        <f t="shared" si="1"/>
        <v>999700</v>
      </c>
      <c r="K34" s="650">
        <f t="shared" si="2"/>
        <v>0.9997</v>
      </c>
      <c r="L34" s="637">
        <v>38222</v>
      </c>
      <c r="M34" s="638">
        <v>38222</v>
      </c>
      <c r="N34" s="638">
        <f>L34-M34</f>
        <v>0</v>
      </c>
      <c r="O34" s="638">
        <f t="shared" si="4"/>
        <v>0</v>
      </c>
      <c r="P34" s="638">
        <f t="shared" si="5"/>
        <v>0</v>
      </c>
      <c r="Q34" s="184"/>
    </row>
    <row r="35" spans="1:17" ht="18" customHeight="1">
      <c r="A35" s="194"/>
      <c r="B35" s="203" t="s">
        <v>198</v>
      </c>
      <c r="C35" s="595"/>
      <c r="D35" s="200"/>
      <c r="E35" s="317"/>
      <c r="F35" s="201"/>
      <c r="G35" s="133"/>
      <c r="H35" s="81"/>
      <c r="I35" s="650"/>
      <c r="J35" s="650"/>
      <c r="K35" s="650"/>
      <c r="L35" s="225"/>
      <c r="M35" s="81"/>
      <c r="N35" s="638"/>
      <c r="O35" s="638"/>
      <c r="P35" s="638"/>
      <c r="Q35" s="184"/>
    </row>
    <row r="36" spans="1:17" ht="18" customHeight="1">
      <c r="A36" s="194">
        <v>21</v>
      </c>
      <c r="B36" s="195" t="s">
        <v>384</v>
      </c>
      <c r="C36" s="595">
        <v>4865103</v>
      </c>
      <c r="D36" s="200" t="s">
        <v>13</v>
      </c>
      <c r="E36" s="197" t="s">
        <v>14</v>
      </c>
      <c r="F36" s="201">
        <v>100</v>
      </c>
      <c r="G36" s="637">
        <v>10592</v>
      </c>
      <c r="H36" s="638">
        <v>9060</v>
      </c>
      <c r="I36" s="651">
        <f>G36-H36</f>
        <v>1532</v>
      </c>
      <c r="J36" s="651">
        <f>$F36*I36</f>
        <v>153200</v>
      </c>
      <c r="K36" s="651">
        <f>J36/1000000</f>
        <v>0.1532</v>
      </c>
      <c r="L36" s="637">
        <v>2348</v>
      </c>
      <c r="M36" s="638">
        <v>2252</v>
      </c>
      <c r="N36" s="638">
        <f>L36-M36</f>
        <v>96</v>
      </c>
      <c r="O36" s="638">
        <f>$F36*N36</f>
        <v>9600</v>
      </c>
      <c r="P36" s="638">
        <f>O36/1000000</f>
        <v>0.0096</v>
      </c>
      <c r="Q36" s="574"/>
    </row>
    <row r="37" spans="1:17" ht="18" customHeight="1">
      <c r="A37" s="194">
        <v>22</v>
      </c>
      <c r="B37" s="195" t="s">
        <v>225</v>
      </c>
      <c r="C37" s="595">
        <v>4865132</v>
      </c>
      <c r="D37" s="200" t="s">
        <v>13</v>
      </c>
      <c r="E37" s="317" t="s">
        <v>364</v>
      </c>
      <c r="F37" s="201">
        <v>100</v>
      </c>
      <c r="G37" s="637">
        <v>7144</v>
      </c>
      <c r="H37" s="638">
        <v>6808</v>
      </c>
      <c r="I37" s="651">
        <f t="shared" si="0"/>
        <v>336</v>
      </c>
      <c r="J37" s="651">
        <f t="shared" si="1"/>
        <v>33600</v>
      </c>
      <c r="K37" s="651">
        <f t="shared" si="2"/>
        <v>0.0336</v>
      </c>
      <c r="L37" s="637">
        <v>603784</v>
      </c>
      <c r="M37" s="638">
        <v>604238</v>
      </c>
      <c r="N37" s="638">
        <f t="shared" si="3"/>
        <v>-454</v>
      </c>
      <c r="O37" s="638">
        <f t="shared" si="4"/>
        <v>-45400</v>
      </c>
      <c r="P37" s="638">
        <f t="shared" si="5"/>
        <v>-0.0454</v>
      </c>
      <c r="Q37" s="184"/>
    </row>
    <row r="38" spans="1:17" ht="18" customHeight="1" thickBot="1">
      <c r="A38" s="205">
        <v>23</v>
      </c>
      <c r="B38" s="215" t="s">
        <v>226</v>
      </c>
      <c r="C38" s="714">
        <v>4864803</v>
      </c>
      <c r="D38" s="209" t="s">
        <v>13</v>
      </c>
      <c r="E38" s="206" t="s">
        <v>364</v>
      </c>
      <c r="F38" s="216">
        <v>100</v>
      </c>
      <c r="G38" s="637">
        <v>81030</v>
      </c>
      <c r="H38" s="648">
        <v>78992</v>
      </c>
      <c r="I38" s="653">
        <f>G38-H38</f>
        <v>2038</v>
      </c>
      <c r="J38" s="653">
        <f t="shared" si="1"/>
        <v>203800</v>
      </c>
      <c r="K38" s="653">
        <f t="shared" si="2"/>
        <v>0.2038</v>
      </c>
      <c r="L38" s="637">
        <v>159697</v>
      </c>
      <c r="M38" s="648">
        <v>156508</v>
      </c>
      <c r="N38" s="648">
        <f>L38-M38</f>
        <v>3189</v>
      </c>
      <c r="O38" s="648">
        <f t="shared" si="4"/>
        <v>318900</v>
      </c>
      <c r="P38" s="683">
        <f t="shared" si="5"/>
        <v>0.3189</v>
      </c>
      <c r="Q38" s="185"/>
    </row>
    <row r="39" spans="1:17" ht="18" customHeight="1" thickTop="1">
      <c r="A39" s="193"/>
      <c r="B39" s="195"/>
      <c r="C39" s="595"/>
      <c r="D39" s="197"/>
      <c r="E39" s="317"/>
      <c r="F39" s="196"/>
      <c r="G39" s="220"/>
      <c r="H39" s="81"/>
      <c r="I39" s="81"/>
      <c r="J39" s="81"/>
      <c r="K39" s="81"/>
      <c r="L39" s="549"/>
      <c r="M39" s="81"/>
      <c r="N39" s="81"/>
      <c r="O39" s="81"/>
      <c r="P39" s="81"/>
      <c r="Q39" s="27"/>
    </row>
    <row r="40" spans="1:17" ht="21" customHeight="1" thickBot="1">
      <c r="A40" s="221"/>
      <c r="B40" s="558"/>
      <c r="C40" s="714"/>
      <c r="D40" s="209"/>
      <c r="E40" s="206"/>
      <c r="F40" s="207"/>
      <c r="G40" s="207"/>
      <c r="H40" s="91"/>
      <c r="I40" s="91"/>
      <c r="J40" s="91"/>
      <c r="K40" s="91"/>
      <c r="L40" s="91"/>
      <c r="M40" s="91"/>
      <c r="N40" s="91"/>
      <c r="O40" s="91"/>
      <c r="P40" s="91"/>
      <c r="Q40" s="224" t="str">
        <f>NDPL!Q1</f>
        <v>JANUARY-2011</v>
      </c>
    </row>
    <row r="41" spans="1:17" ht="21.75" customHeight="1" thickTop="1">
      <c r="A41" s="191"/>
      <c r="B41" s="562" t="s">
        <v>366</v>
      </c>
      <c r="C41" s="595"/>
      <c r="D41" s="197"/>
      <c r="E41" s="317"/>
      <c r="F41" s="196"/>
      <c r="G41" s="563"/>
      <c r="H41" s="81"/>
      <c r="I41" s="81"/>
      <c r="J41" s="81"/>
      <c r="K41" s="81"/>
      <c r="L41" s="563"/>
      <c r="M41" s="81"/>
      <c r="N41" s="81"/>
      <c r="O41" s="81"/>
      <c r="P41" s="564"/>
      <c r="Q41" s="565"/>
    </row>
    <row r="42" spans="1:17" ht="18" customHeight="1">
      <c r="A42" s="194"/>
      <c r="B42" s="202" t="s">
        <v>201</v>
      </c>
      <c r="C42" s="595"/>
      <c r="D42" s="197"/>
      <c r="E42" s="317"/>
      <c r="F42" s="201"/>
      <c r="G42" s="133"/>
      <c r="H42" s="81"/>
      <c r="I42" s="81"/>
      <c r="J42" s="81"/>
      <c r="K42" s="81"/>
      <c r="L42" s="225"/>
      <c r="M42" s="81"/>
      <c r="N42" s="81"/>
      <c r="O42" s="81"/>
      <c r="P42" s="81"/>
      <c r="Q42" s="184"/>
    </row>
    <row r="43" spans="1:17" ht="25.5">
      <c r="A43" s="194">
        <v>24</v>
      </c>
      <c r="B43" s="204" t="s">
        <v>227</v>
      </c>
      <c r="C43" s="595">
        <v>4865133</v>
      </c>
      <c r="D43" s="200" t="s">
        <v>13</v>
      </c>
      <c r="E43" s="317" t="s">
        <v>364</v>
      </c>
      <c r="F43" s="201">
        <v>-100</v>
      </c>
      <c r="G43" s="637">
        <v>145835</v>
      </c>
      <c r="H43" s="638">
        <v>145548</v>
      </c>
      <c r="I43" s="638">
        <f t="shared" si="0"/>
        <v>287</v>
      </c>
      <c r="J43" s="638">
        <f t="shared" si="1"/>
        <v>-28700</v>
      </c>
      <c r="K43" s="638">
        <f t="shared" si="2"/>
        <v>-0.0287</v>
      </c>
      <c r="L43" s="637">
        <v>24249</v>
      </c>
      <c r="M43" s="638">
        <v>24256</v>
      </c>
      <c r="N43" s="638">
        <f t="shared" si="3"/>
        <v>-7</v>
      </c>
      <c r="O43" s="638">
        <f t="shared" si="4"/>
        <v>700</v>
      </c>
      <c r="P43" s="638">
        <f t="shared" si="5"/>
        <v>0.0007</v>
      </c>
      <c r="Q43" s="184"/>
    </row>
    <row r="44" spans="1:17" ht="18" customHeight="1">
      <c r="A44" s="194"/>
      <c r="B44" s="202" t="s">
        <v>203</v>
      </c>
      <c r="C44" s="595"/>
      <c r="D44" s="200"/>
      <c r="E44" s="317"/>
      <c r="F44" s="201"/>
      <c r="G44" s="133"/>
      <c r="H44" s="81"/>
      <c r="I44" s="638"/>
      <c r="J44" s="638"/>
      <c r="K44" s="638"/>
      <c r="L44" s="225"/>
      <c r="M44" s="81"/>
      <c r="N44" s="638"/>
      <c r="O44" s="638"/>
      <c r="P44" s="638"/>
      <c r="Q44" s="184"/>
    </row>
    <row r="45" spans="1:17" ht="18" customHeight="1">
      <c r="A45" s="194">
        <v>25</v>
      </c>
      <c r="B45" s="195" t="s">
        <v>187</v>
      </c>
      <c r="C45" s="595">
        <v>4865076</v>
      </c>
      <c r="D45" s="200" t="s">
        <v>13</v>
      </c>
      <c r="E45" s="317" t="s">
        <v>364</v>
      </c>
      <c r="F45" s="201">
        <v>100</v>
      </c>
      <c r="G45" s="637">
        <v>672</v>
      </c>
      <c r="H45" s="638">
        <v>708</v>
      </c>
      <c r="I45" s="638">
        <f t="shared" si="0"/>
        <v>-36</v>
      </c>
      <c r="J45" s="638">
        <f t="shared" si="1"/>
        <v>-3600</v>
      </c>
      <c r="K45" s="638">
        <f t="shared" si="2"/>
        <v>-0.0036</v>
      </c>
      <c r="L45" s="637">
        <v>11149</v>
      </c>
      <c r="M45" s="638">
        <v>11137</v>
      </c>
      <c r="N45" s="638">
        <f t="shared" si="3"/>
        <v>12</v>
      </c>
      <c r="O45" s="638">
        <f t="shared" si="4"/>
        <v>1200</v>
      </c>
      <c r="P45" s="638">
        <f t="shared" si="5"/>
        <v>0.0012</v>
      </c>
      <c r="Q45" s="184"/>
    </row>
    <row r="46" spans="1:17" ht="18" customHeight="1">
      <c r="A46" s="194">
        <v>26</v>
      </c>
      <c r="B46" s="198" t="s">
        <v>204</v>
      </c>
      <c r="C46" s="595">
        <v>4865077</v>
      </c>
      <c r="D46" s="200" t="s">
        <v>13</v>
      </c>
      <c r="E46" s="317" t="s">
        <v>364</v>
      </c>
      <c r="F46" s="201">
        <v>100</v>
      </c>
      <c r="G46" s="133"/>
      <c r="H46" s="81"/>
      <c r="I46" s="638">
        <f t="shared" si="0"/>
        <v>0</v>
      </c>
      <c r="J46" s="638">
        <f t="shared" si="1"/>
        <v>0</v>
      </c>
      <c r="K46" s="638">
        <f t="shared" si="2"/>
        <v>0</v>
      </c>
      <c r="L46" s="550"/>
      <c r="M46" s="81"/>
      <c r="N46" s="638">
        <f t="shared" si="3"/>
        <v>0</v>
      </c>
      <c r="O46" s="638">
        <f t="shared" si="4"/>
        <v>0</v>
      </c>
      <c r="P46" s="638">
        <f t="shared" si="5"/>
        <v>0</v>
      </c>
      <c r="Q46" s="184"/>
    </row>
    <row r="47" spans="1:17" ht="18" customHeight="1">
      <c r="A47" s="194"/>
      <c r="B47" s="202" t="s">
        <v>177</v>
      </c>
      <c r="C47" s="595"/>
      <c r="D47" s="200"/>
      <c r="E47" s="317"/>
      <c r="F47" s="201"/>
      <c r="G47" s="133"/>
      <c r="H47" s="81"/>
      <c r="I47" s="638"/>
      <c r="J47" s="638"/>
      <c r="K47" s="638"/>
      <c r="L47" s="225"/>
      <c r="M47" s="81"/>
      <c r="N47" s="638"/>
      <c r="O47" s="638"/>
      <c r="P47" s="638"/>
      <c r="Q47" s="184"/>
    </row>
    <row r="48" spans="1:17" ht="18" customHeight="1">
      <c r="A48" s="194">
        <v>27</v>
      </c>
      <c r="B48" s="195" t="s">
        <v>195</v>
      </c>
      <c r="C48" s="595">
        <v>4865093</v>
      </c>
      <c r="D48" s="200" t="s">
        <v>13</v>
      </c>
      <c r="E48" s="317" t="s">
        <v>364</v>
      </c>
      <c r="F48" s="201">
        <v>100</v>
      </c>
      <c r="G48" s="637">
        <v>8648</v>
      </c>
      <c r="H48" s="638">
        <v>7267</v>
      </c>
      <c r="I48" s="638">
        <f t="shared" si="0"/>
        <v>1381</v>
      </c>
      <c r="J48" s="638">
        <f t="shared" si="1"/>
        <v>138100</v>
      </c>
      <c r="K48" s="638">
        <f t="shared" si="2"/>
        <v>0.1381</v>
      </c>
      <c r="L48" s="637">
        <v>48612</v>
      </c>
      <c r="M48" s="638">
        <v>48545</v>
      </c>
      <c r="N48" s="638">
        <f t="shared" si="3"/>
        <v>67</v>
      </c>
      <c r="O48" s="638">
        <f t="shared" si="4"/>
        <v>6700</v>
      </c>
      <c r="P48" s="638">
        <f t="shared" si="5"/>
        <v>0.0067</v>
      </c>
      <c r="Q48" s="184"/>
    </row>
    <row r="49" spans="1:17" ht="18" customHeight="1">
      <c r="A49" s="194">
        <v>28</v>
      </c>
      <c r="B49" s="198" t="s">
        <v>196</v>
      </c>
      <c r="C49" s="595">
        <v>4865094</v>
      </c>
      <c r="D49" s="200" t="s">
        <v>13</v>
      </c>
      <c r="E49" s="317" t="s">
        <v>364</v>
      </c>
      <c r="F49" s="201">
        <v>100</v>
      </c>
      <c r="G49" s="637">
        <v>10110</v>
      </c>
      <c r="H49" s="638">
        <v>8888</v>
      </c>
      <c r="I49" s="638">
        <f>G49-H49</f>
        <v>1222</v>
      </c>
      <c r="J49" s="638">
        <f t="shared" si="1"/>
        <v>122200</v>
      </c>
      <c r="K49" s="638">
        <f t="shared" si="2"/>
        <v>0.1222</v>
      </c>
      <c r="L49" s="637">
        <v>47390</v>
      </c>
      <c r="M49" s="638">
        <v>47186</v>
      </c>
      <c r="N49" s="638">
        <f>L49-M49</f>
        <v>204</v>
      </c>
      <c r="O49" s="638">
        <f t="shared" si="4"/>
        <v>20400</v>
      </c>
      <c r="P49" s="638">
        <f t="shared" si="5"/>
        <v>0.0204</v>
      </c>
      <c r="Q49" s="184"/>
    </row>
    <row r="50" spans="1:17" ht="25.5">
      <c r="A50" s="194">
        <v>29</v>
      </c>
      <c r="B50" s="204" t="s">
        <v>224</v>
      </c>
      <c r="C50" s="595">
        <v>4865144</v>
      </c>
      <c r="D50" s="200" t="s">
        <v>13</v>
      </c>
      <c r="E50" s="317" t="s">
        <v>364</v>
      </c>
      <c r="F50" s="201">
        <v>100</v>
      </c>
      <c r="G50" s="637">
        <v>30935</v>
      </c>
      <c r="H50" s="638">
        <v>30608</v>
      </c>
      <c r="I50" s="638">
        <f t="shared" si="0"/>
        <v>327</v>
      </c>
      <c r="J50" s="638">
        <f t="shared" si="1"/>
        <v>32700</v>
      </c>
      <c r="K50" s="638">
        <f t="shared" si="2"/>
        <v>0.0327</v>
      </c>
      <c r="L50" s="637">
        <v>100689</v>
      </c>
      <c r="M50" s="638">
        <v>100667</v>
      </c>
      <c r="N50" s="638">
        <f t="shared" si="3"/>
        <v>22</v>
      </c>
      <c r="O50" s="638">
        <f t="shared" si="4"/>
        <v>2200</v>
      </c>
      <c r="P50" s="638">
        <f t="shared" si="5"/>
        <v>0.0022</v>
      </c>
      <c r="Q50" s="184"/>
    </row>
    <row r="51" spans="1:17" ht="18" customHeight="1">
      <c r="A51" s="194"/>
      <c r="B51" s="202" t="s">
        <v>187</v>
      </c>
      <c r="C51" s="595"/>
      <c r="D51" s="200"/>
      <c r="E51" s="197"/>
      <c r="F51" s="201"/>
      <c r="G51" s="133"/>
      <c r="H51" s="81"/>
      <c r="I51" s="638"/>
      <c r="J51" s="638"/>
      <c r="K51" s="638"/>
      <c r="L51" s="225"/>
      <c r="M51" s="81"/>
      <c r="N51" s="638"/>
      <c r="O51" s="638"/>
      <c r="P51" s="638"/>
      <c r="Q51" s="184"/>
    </row>
    <row r="52" spans="1:17" ht="18" customHeight="1">
      <c r="A52" s="194">
        <v>30</v>
      </c>
      <c r="B52" s="195" t="s">
        <v>188</v>
      </c>
      <c r="C52" s="595">
        <v>4865143</v>
      </c>
      <c r="D52" s="200" t="s">
        <v>13</v>
      </c>
      <c r="E52" s="197" t="s">
        <v>14</v>
      </c>
      <c r="F52" s="201">
        <v>-100</v>
      </c>
      <c r="G52" s="637">
        <v>987481</v>
      </c>
      <c r="H52" s="638">
        <v>990384</v>
      </c>
      <c r="I52" s="638">
        <f t="shared" si="0"/>
        <v>-2903</v>
      </c>
      <c r="J52" s="638">
        <f t="shared" si="1"/>
        <v>290300</v>
      </c>
      <c r="K52" s="638">
        <f t="shared" si="2"/>
        <v>0.2903</v>
      </c>
      <c r="L52" s="637">
        <v>859284</v>
      </c>
      <c r="M52" s="638">
        <v>859506</v>
      </c>
      <c r="N52" s="638">
        <f t="shared" si="3"/>
        <v>-222</v>
      </c>
      <c r="O52" s="638">
        <f t="shared" si="4"/>
        <v>22200</v>
      </c>
      <c r="P52" s="638">
        <f t="shared" si="5"/>
        <v>0.0222</v>
      </c>
      <c r="Q52" s="184"/>
    </row>
    <row r="53" spans="1:23" ht="18" customHeight="1" thickBot="1">
      <c r="A53" s="205"/>
      <c r="B53" s="206"/>
      <c r="C53" s="207"/>
      <c r="D53" s="208"/>
      <c r="E53" s="209"/>
      <c r="F53" s="210"/>
      <c r="G53" s="211"/>
      <c r="H53" s="212"/>
      <c r="I53" s="213"/>
      <c r="J53" s="213"/>
      <c r="K53" s="213"/>
      <c r="L53" s="214"/>
      <c r="M53" s="212"/>
      <c r="N53" s="213"/>
      <c r="O53" s="213"/>
      <c r="P53" s="213"/>
      <c r="Q53" s="218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5" t="s">
        <v>385</v>
      </c>
      <c r="G55" s="21"/>
      <c r="H55" s="21"/>
      <c r="I55" s="58" t="s">
        <v>8</v>
      </c>
      <c r="J55" s="21"/>
      <c r="K55" s="21"/>
      <c r="L55" s="21"/>
      <c r="M55" s="21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01/02/11</v>
      </c>
      <c r="H56" s="41" t="str">
        <f>H5</f>
        <v>INTIAL READING 01/01/11</v>
      </c>
      <c r="I56" s="41" t="s">
        <v>4</v>
      </c>
      <c r="J56" s="41" t="s">
        <v>5</v>
      </c>
      <c r="K56" s="41" t="s">
        <v>6</v>
      </c>
      <c r="L56" s="43" t="str">
        <f>G56</f>
        <v>FINAL READING 01/02/11</v>
      </c>
      <c r="M56" s="41" t="str">
        <f>H56</f>
        <v>INTIAL READING 01/01/11</v>
      </c>
      <c r="N56" s="41" t="s">
        <v>4</v>
      </c>
      <c r="O56" s="41" t="s">
        <v>5</v>
      </c>
      <c r="P56" s="41" t="s">
        <v>6</v>
      </c>
      <c r="Q56" s="219" t="s">
        <v>327</v>
      </c>
      <c r="R56" s="95"/>
      <c r="S56" s="95"/>
      <c r="T56" s="95"/>
      <c r="U56" s="95"/>
      <c r="V56" s="95"/>
      <c r="W56" s="95"/>
    </row>
    <row r="57" spans="1:23" ht="15.75" customHeight="1" thickTop="1">
      <c r="A57" s="566"/>
      <c r="B57" s="567"/>
      <c r="C57" s="567"/>
      <c r="D57" s="567"/>
      <c r="E57" s="567"/>
      <c r="F57" s="570"/>
      <c r="G57" s="567"/>
      <c r="H57" s="567"/>
      <c r="I57" s="567"/>
      <c r="J57" s="567"/>
      <c r="K57" s="570"/>
      <c r="L57" s="567"/>
      <c r="M57" s="567"/>
      <c r="N57" s="567"/>
      <c r="O57" s="567"/>
      <c r="P57" s="567"/>
      <c r="Q57" s="573"/>
      <c r="R57" s="95"/>
      <c r="S57" s="95"/>
      <c r="T57" s="95"/>
      <c r="U57" s="95"/>
      <c r="V57" s="95"/>
      <c r="W57" s="95"/>
    </row>
    <row r="58" spans="1:23" ht="15.75" customHeight="1">
      <c r="A58" s="568"/>
      <c r="B58" s="404" t="s">
        <v>381</v>
      </c>
      <c r="C58" s="443"/>
      <c r="D58" s="476"/>
      <c r="E58" s="432"/>
      <c r="F58" s="201"/>
      <c r="G58" s="569"/>
      <c r="H58" s="569"/>
      <c r="I58" s="569"/>
      <c r="J58" s="569"/>
      <c r="K58" s="569"/>
      <c r="L58" s="568"/>
      <c r="M58" s="569"/>
      <c r="N58" s="569"/>
      <c r="O58" s="569"/>
      <c r="P58" s="569"/>
      <c r="Q58" s="574"/>
      <c r="R58" s="95"/>
      <c r="S58" s="95"/>
      <c r="T58" s="95"/>
      <c r="U58" s="95"/>
      <c r="V58" s="95"/>
      <c r="W58" s="95"/>
    </row>
    <row r="59" spans="1:23" ht="15.75" customHeight="1">
      <c r="A59" s="572">
        <v>1</v>
      </c>
      <c r="B59" s="195" t="s">
        <v>382</v>
      </c>
      <c r="C59" s="595">
        <v>4902586</v>
      </c>
      <c r="D59" s="476" t="s">
        <v>13</v>
      </c>
      <c r="E59" s="432" t="s">
        <v>364</v>
      </c>
      <c r="F59" s="201">
        <v>-100</v>
      </c>
      <c r="G59" s="637">
        <v>999476</v>
      </c>
      <c r="H59" s="638">
        <v>999476</v>
      </c>
      <c r="I59" s="638">
        <f>G59-H59</f>
        <v>0</v>
      </c>
      <c r="J59" s="638">
        <f>$F59*I59</f>
        <v>0</v>
      </c>
      <c r="K59" s="638">
        <f>J59/1000000</f>
        <v>0</v>
      </c>
      <c r="L59" s="637">
        <v>1070</v>
      </c>
      <c r="M59" s="638">
        <v>1070</v>
      </c>
      <c r="N59" s="638">
        <f>L59-M59</f>
        <v>0</v>
      </c>
      <c r="O59" s="638">
        <f>$F59*N59</f>
        <v>0</v>
      </c>
      <c r="P59" s="638">
        <f>O59/1000000</f>
        <v>0</v>
      </c>
      <c r="Q59" s="574"/>
      <c r="R59" s="95"/>
      <c r="S59" s="95"/>
      <c r="T59" s="95"/>
      <c r="U59" s="95"/>
      <c r="V59" s="95"/>
      <c r="W59" s="95"/>
    </row>
    <row r="60" spans="1:23" ht="15.75" customHeight="1">
      <c r="A60" s="572">
        <v>2</v>
      </c>
      <c r="B60" s="195" t="s">
        <v>383</v>
      </c>
      <c r="C60" s="595">
        <v>4902587</v>
      </c>
      <c r="D60" s="476" t="s">
        <v>13</v>
      </c>
      <c r="E60" s="432" t="s">
        <v>364</v>
      </c>
      <c r="F60" s="201">
        <v>-100</v>
      </c>
      <c r="G60" s="637">
        <v>2244</v>
      </c>
      <c r="H60" s="638">
        <v>1969</v>
      </c>
      <c r="I60" s="638">
        <f>G60-H60</f>
        <v>275</v>
      </c>
      <c r="J60" s="638">
        <f>$F60*I60</f>
        <v>-27500</v>
      </c>
      <c r="K60" s="638">
        <f>J60/1000000</f>
        <v>-0.0275</v>
      </c>
      <c r="L60" s="637">
        <v>3048</v>
      </c>
      <c r="M60" s="638">
        <v>2769</v>
      </c>
      <c r="N60" s="638">
        <f>L60-M60</f>
        <v>279</v>
      </c>
      <c r="O60" s="638">
        <f>$F60*N60</f>
        <v>-27900</v>
      </c>
      <c r="P60" s="638">
        <f>O60/1000000</f>
        <v>-0.0279</v>
      </c>
      <c r="Q60" s="574"/>
      <c r="R60" s="95"/>
      <c r="S60" s="95"/>
      <c r="T60" s="95"/>
      <c r="U60" s="95"/>
      <c r="V60" s="95"/>
      <c r="W60" s="95"/>
    </row>
    <row r="61" spans="1:23" ht="15.75" customHeight="1" thickBot="1">
      <c r="A61" s="214"/>
      <c r="B61" s="212"/>
      <c r="C61" s="212"/>
      <c r="D61" s="212"/>
      <c r="E61" s="212"/>
      <c r="F61" s="571"/>
      <c r="G61" s="212"/>
      <c r="H61" s="212"/>
      <c r="I61" s="212"/>
      <c r="J61" s="212"/>
      <c r="K61" s="571"/>
      <c r="L61" s="212"/>
      <c r="M61" s="212"/>
      <c r="N61" s="212"/>
      <c r="O61" s="212"/>
      <c r="P61" s="212"/>
      <c r="Q61" s="218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7" t="s">
        <v>356</v>
      </c>
      <c r="B64" s="92"/>
      <c r="C64" s="93"/>
      <c r="D64" s="92"/>
      <c r="E64" s="92"/>
      <c r="F64" s="92"/>
      <c r="G64" s="92"/>
      <c r="H64" s="92"/>
      <c r="I64" s="92"/>
      <c r="J64" s="92"/>
      <c r="K64" s="710">
        <f>SUM(K9:K53)+SUM(K59:K61)-K30</f>
        <v>4.367900000000001</v>
      </c>
      <c r="L64" s="711"/>
      <c r="M64" s="711"/>
      <c r="N64" s="711"/>
      <c r="O64" s="711"/>
      <c r="P64" s="710">
        <f>SUM(P9:P53)+SUM(P59:P61)-P30</f>
        <v>4.035800000000001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3"/>
      <c r="D68" s="92"/>
      <c r="E68" s="92"/>
      <c r="F68" s="92"/>
      <c r="G68" s="92"/>
      <c r="H68" s="92"/>
      <c r="I68" s="92"/>
      <c r="J68" s="305"/>
      <c r="K68" s="322" t="s">
        <v>357</v>
      </c>
      <c r="L68" s="92"/>
      <c r="M68" s="92"/>
      <c r="N68" s="92"/>
      <c r="O68" s="92"/>
      <c r="P68" s="322" t="s">
        <v>358</v>
      </c>
    </row>
    <row r="69" spans="1:17" ht="20.25">
      <c r="A69" s="300"/>
      <c r="B69" s="301"/>
      <c r="C69" s="217"/>
      <c r="D69" s="59"/>
      <c r="E69" s="59"/>
      <c r="F69" s="59"/>
      <c r="G69" s="59"/>
      <c r="H69" s="59"/>
      <c r="I69" s="59"/>
      <c r="J69" s="302"/>
      <c r="K69" s="301"/>
      <c r="L69" s="301"/>
      <c r="M69" s="301"/>
      <c r="N69" s="301"/>
      <c r="O69" s="301"/>
      <c r="P69" s="301"/>
      <c r="Q69" s="60"/>
    </row>
    <row r="70" spans="1:17" ht="20.25">
      <c r="A70" s="304"/>
      <c r="B70" s="217" t="s">
        <v>354</v>
      </c>
      <c r="C70" s="217"/>
      <c r="D70" s="295"/>
      <c r="E70" s="295"/>
      <c r="F70" s="295"/>
      <c r="G70" s="295"/>
      <c r="H70" s="295"/>
      <c r="I70" s="295"/>
      <c r="J70" s="295"/>
      <c r="K70" s="712">
        <f>K64</f>
        <v>4.367900000000001</v>
      </c>
      <c r="L70" s="713"/>
      <c r="M70" s="713"/>
      <c r="N70" s="713"/>
      <c r="O70" s="713"/>
      <c r="P70" s="712">
        <f>P64</f>
        <v>4.035800000000001</v>
      </c>
      <c r="Q70" s="61"/>
    </row>
    <row r="71" spans="1:17" ht="20.25">
      <c r="A71" s="304"/>
      <c r="B71" s="217"/>
      <c r="C71" s="217"/>
      <c r="D71" s="295"/>
      <c r="E71" s="295"/>
      <c r="F71" s="295"/>
      <c r="G71" s="295"/>
      <c r="H71" s="295"/>
      <c r="I71" s="297"/>
      <c r="J71" s="134"/>
      <c r="K71" s="80"/>
      <c r="L71" s="80"/>
      <c r="M71" s="80"/>
      <c r="N71" s="80"/>
      <c r="O71" s="80"/>
      <c r="P71" s="80"/>
      <c r="Q71" s="61"/>
    </row>
    <row r="72" spans="1:17" ht="20.25">
      <c r="A72" s="304"/>
      <c r="B72" s="217" t="s">
        <v>347</v>
      </c>
      <c r="C72" s="217"/>
      <c r="D72" s="295"/>
      <c r="E72" s="295"/>
      <c r="F72" s="295"/>
      <c r="G72" s="295"/>
      <c r="H72" s="295"/>
      <c r="I72" s="295"/>
      <c r="J72" s="295"/>
      <c r="K72" s="712">
        <f>-'STEPPED UP GENCO'!K49</f>
        <v>-0.09790952339999999</v>
      </c>
      <c r="L72" s="712"/>
      <c r="M72" s="712"/>
      <c r="N72" s="712"/>
      <c r="O72" s="712"/>
      <c r="P72" s="712">
        <f>-'STEPPED UP GENCO'!P49</f>
        <v>-0.2963955858000001</v>
      </c>
      <c r="Q72" s="61"/>
    </row>
    <row r="73" spans="1:17" ht="20.25">
      <c r="A73" s="304"/>
      <c r="B73" s="217"/>
      <c r="C73" s="217"/>
      <c r="D73" s="298"/>
      <c r="E73" s="298"/>
      <c r="F73" s="298"/>
      <c r="G73" s="298"/>
      <c r="H73" s="298"/>
      <c r="I73" s="299"/>
      <c r="J73" s="294"/>
      <c r="K73" s="21"/>
      <c r="L73" s="21"/>
      <c r="M73" s="21"/>
      <c r="N73" s="21"/>
      <c r="O73" s="21"/>
      <c r="P73" s="21"/>
      <c r="Q73" s="61"/>
    </row>
    <row r="74" spans="1:17" ht="20.25">
      <c r="A74" s="304"/>
      <c r="B74" s="217" t="s">
        <v>355</v>
      </c>
      <c r="C74" s="217"/>
      <c r="D74" s="21"/>
      <c r="E74" s="21"/>
      <c r="F74" s="21"/>
      <c r="G74" s="21"/>
      <c r="H74" s="21"/>
      <c r="I74" s="21"/>
      <c r="J74" s="21"/>
      <c r="K74" s="307">
        <f>SUM(K70:K73)</f>
        <v>4.2699904766</v>
      </c>
      <c r="L74" s="21"/>
      <c r="M74" s="21"/>
      <c r="N74" s="21"/>
      <c r="O74" s="21"/>
      <c r="P74" s="522">
        <f>SUM(P70:P73)</f>
        <v>3.739404414200001</v>
      </c>
      <c r="Q74" s="61"/>
    </row>
    <row r="75" spans="1:17" ht="20.25">
      <c r="A75" s="282"/>
      <c r="B75" s="21"/>
      <c r="C75" s="2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1"/>
    </row>
    <row r="76" spans="1:17" ht="13.5" thickBot="1">
      <c r="A76" s="283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40" zoomScaleNormal="70" zoomScaleSheetLayoutView="40" zoomScalePageLayoutView="0" workbookViewId="0" topLeftCell="A1">
      <selection activeCell="O20" sqref="O2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254</v>
      </c>
    </row>
    <row r="2" spans="1:17" ht="23.25" customHeight="1">
      <c r="A2" s="2" t="s">
        <v>255</v>
      </c>
      <c r="P2" s="352" t="str">
        <f>NDPL!Q1</f>
        <v>JANUARY-2011</v>
      </c>
      <c r="Q2" s="352"/>
    </row>
    <row r="3" ht="23.25">
      <c r="A3" s="229" t="s">
        <v>230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1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1" t="s">
        <v>6</v>
      </c>
      <c r="Q5" s="219" t="s">
        <v>327</v>
      </c>
    </row>
    <row r="6" ht="14.25" thickBot="1" thickTop="1"/>
    <row r="7" spans="1:17" ht="24" customHeight="1" thickTop="1">
      <c r="A7" s="625" t="s">
        <v>248</v>
      </c>
      <c r="B7" s="71"/>
      <c r="C7" s="72"/>
      <c r="D7" s="72"/>
      <c r="E7" s="72"/>
      <c r="F7" s="72"/>
      <c r="G7" s="75"/>
      <c r="H7" s="74"/>
      <c r="I7" s="74"/>
      <c r="J7" s="74"/>
      <c r="K7" s="684"/>
      <c r="L7" s="605"/>
      <c r="M7" s="549"/>
      <c r="N7" s="74"/>
      <c r="O7" s="74"/>
      <c r="P7" s="695"/>
      <c r="Q7" s="183"/>
    </row>
    <row r="8" spans="1:17" ht="24" customHeight="1">
      <c r="A8" s="332" t="s">
        <v>231</v>
      </c>
      <c r="B8" s="228"/>
      <c r="C8" s="228"/>
      <c r="D8" s="228"/>
      <c r="E8" s="228"/>
      <c r="F8" s="228"/>
      <c r="G8" s="132"/>
      <c r="H8" s="80"/>
      <c r="I8" s="81"/>
      <c r="J8" s="81"/>
      <c r="K8" s="685"/>
      <c r="L8" s="225"/>
      <c r="M8" s="81"/>
      <c r="N8" s="81"/>
      <c r="O8" s="81"/>
      <c r="P8" s="696"/>
      <c r="Q8" s="184"/>
    </row>
    <row r="9" spans="1:17" ht="24" customHeight="1">
      <c r="A9" s="624" t="s">
        <v>232</v>
      </c>
      <c r="B9" s="228"/>
      <c r="C9" s="228"/>
      <c r="D9" s="228"/>
      <c r="E9" s="228"/>
      <c r="F9" s="228"/>
      <c r="G9" s="132"/>
      <c r="H9" s="80"/>
      <c r="I9" s="81"/>
      <c r="J9" s="81"/>
      <c r="K9" s="685"/>
      <c r="L9" s="225"/>
      <c r="M9" s="81"/>
      <c r="N9" s="81"/>
      <c r="O9" s="81"/>
      <c r="P9" s="696"/>
      <c r="Q9" s="184"/>
    </row>
    <row r="10" spans="1:17" ht="24" customHeight="1">
      <c r="A10" s="331">
        <v>1</v>
      </c>
      <c r="B10" s="334" t="s">
        <v>251</v>
      </c>
      <c r="C10" s="613">
        <v>4864848</v>
      </c>
      <c r="D10" s="336" t="s">
        <v>13</v>
      </c>
      <c r="E10" s="335" t="s">
        <v>364</v>
      </c>
      <c r="F10" s="715">
        <v>1000</v>
      </c>
      <c r="G10" s="654">
        <v>464</v>
      </c>
      <c r="H10" s="655">
        <v>436</v>
      </c>
      <c r="I10" s="619">
        <f>G10-H10</f>
        <v>28</v>
      </c>
      <c r="J10" s="619">
        <f aca="true" t="shared" si="0" ref="J10:J33">$F10*I10</f>
        <v>28000</v>
      </c>
      <c r="K10" s="686">
        <f aca="true" t="shared" si="1" ref="K10:K33">J10/1000000</f>
        <v>0.028</v>
      </c>
      <c r="L10" s="654">
        <v>11983</v>
      </c>
      <c r="M10" s="655">
        <v>11846</v>
      </c>
      <c r="N10" s="619">
        <f>L10-M10</f>
        <v>137</v>
      </c>
      <c r="O10" s="619">
        <f aca="true" t="shared" si="2" ref="O10:O33">$F10*N10</f>
        <v>137000</v>
      </c>
      <c r="P10" s="697">
        <f aca="true" t="shared" si="3" ref="P10:P33">O10/1000000</f>
        <v>0.137</v>
      </c>
      <c r="Q10" s="184"/>
    </row>
    <row r="11" spans="1:17" ht="24" customHeight="1">
      <c r="A11" s="331">
        <v>2</v>
      </c>
      <c r="B11" s="334" t="s">
        <v>252</v>
      </c>
      <c r="C11" s="613">
        <v>4864849</v>
      </c>
      <c r="D11" s="336" t="s">
        <v>13</v>
      </c>
      <c r="E11" s="335" t="s">
        <v>364</v>
      </c>
      <c r="F11" s="715">
        <v>1000</v>
      </c>
      <c r="G11" s="654">
        <v>310</v>
      </c>
      <c r="H11" s="655">
        <v>295</v>
      </c>
      <c r="I11" s="619">
        <f>G11-H11</f>
        <v>15</v>
      </c>
      <c r="J11" s="619">
        <f t="shared" si="0"/>
        <v>15000</v>
      </c>
      <c r="K11" s="686">
        <f t="shared" si="1"/>
        <v>0.015</v>
      </c>
      <c r="L11" s="654">
        <v>16380</v>
      </c>
      <c r="M11" s="655">
        <v>16332</v>
      </c>
      <c r="N11" s="619">
        <f>L11-M11</f>
        <v>48</v>
      </c>
      <c r="O11" s="619">
        <f t="shared" si="2"/>
        <v>48000</v>
      </c>
      <c r="P11" s="697">
        <f t="shared" si="3"/>
        <v>0.048</v>
      </c>
      <c r="Q11" s="184"/>
    </row>
    <row r="12" spans="1:17" ht="24" customHeight="1">
      <c r="A12" s="331">
        <v>3</v>
      </c>
      <c r="B12" s="334" t="s">
        <v>233</v>
      </c>
      <c r="C12" s="613">
        <v>4864846</v>
      </c>
      <c r="D12" s="336" t="s">
        <v>13</v>
      </c>
      <c r="E12" s="335" t="s">
        <v>364</v>
      </c>
      <c r="F12" s="715">
        <v>1000</v>
      </c>
      <c r="G12" s="654">
        <v>382</v>
      </c>
      <c r="H12" s="655">
        <v>329</v>
      </c>
      <c r="I12" s="619">
        <f>G12-H12</f>
        <v>53</v>
      </c>
      <c r="J12" s="619">
        <f t="shared" si="0"/>
        <v>53000</v>
      </c>
      <c r="K12" s="686">
        <f t="shared" si="1"/>
        <v>0.053</v>
      </c>
      <c r="L12" s="654">
        <v>23523</v>
      </c>
      <c r="M12" s="655">
        <v>23382</v>
      </c>
      <c r="N12" s="619">
        <f>L12-M12</f>
        <v>141</v>
      </c>
      <c r="O12" s="619">
        <f t="shared" si="2"/>
        <v>141000</v>
      </c>
      <c r="P12" s="697">
        <f t="shared" si="3"/>
        <v>0.141</v>
      </c>
      <c r="Q12" s="184"/>
    </row>
    <row r="13" spans="1:17" ht="24" customHeight="1">
      <c r="A13" s="331">
        <v>4</v>
      </c>
      <c r="B13" s="334" t="s">
        <v>234</v>
      </c>
      <c r="C13" s="613">
        <v>4864847</v>
      </c>
      <c r="D13" s="336" t="s">
        <v>13</v>
      </c>
      <c r="E13" s="335" t="s">
        <v>364</v>
      </c>
      <c r="F13" s="715">
        <v>1000</v>
      </c>
      <c r="G13" s="654">
        <v>276</v>
      </c>
      <c r="H13" s="655">
        <v>245</v>
      </c>
      <c r="I13" s="619">
        <f>G13-H13</f>
        <v>31</v>
      </c>
      <c r="J13" s="619">
        <f t="shared" si="0"/>
        <v>31000</v>
      </c>
      <c r="K13" s="686">
        <f t="shared" si="1"/>
        <v>0.031</v>
      </c>
      <c r="L13" s="654">
        <v>12306</v>
      </c>
      <c r="M13" s="655">
        <v>12232</v>
      </c>
      <c r="N13" s="619">
        <f>L13-M13</f>
        <v>74</v>
      </c>
      <c r="O13" s="619">
        <f t="shared" si="2"/>
        <v>74000</v>
      </c>
      <c r="P13" s="697">
        <f t="shared" si="3"/>
        <v>0.074</v>
      </c>
      <c r="Q13" s="184"/>
    </row>
    <row r="14" spans="1:17" ht="24" customHeight="1">
      <c r="A14" s="331">
        <v>5</v>
      </c>
      <c r="B14" s="334" t="s">
        <v>235</v>
      </c>
      <c r="C14" s="613">
        <v>4864850</v>
      </c>
      <c r="D14" s="336" t="s">
        <v>13</v>
      </c>
      <c r="E14" s="335" t="s">
        <v>364</v>
      </c>
      <c r="F14" s="715">
        <v>1000</v>
      </c>
      <c r="G14" s="654">
        <v>920</v>
      </c>
      <c r="H14" s="655">
        <v>845</v>
      </c>
      <c r="I14" s="619">
        <f>G14-H14</f>
        <v>75</v>
      </c>
      <c r="J14" s="619">
        <f t="shared" si="0"/>
        <v>75000</v>
      </c>
      <c r="K14" s="686">
        <f t="shared" si="1"/>
        <v>0.075</v>
      </c>
      <c r="L14" s="654">
        <v>6030</v>
      </c>
      <c r="M14" s="655">
        <v>5969</v>
      </c>
      <c r="N14" s="619">
        <f>L14-M14</f>
        <v>61</v>
      </c>
      <c r="O14" s="619">
        <f t="shared" si="2"/>
        <v>61000</v>
      </c>
      <c r="P14" s="697">
        <f t="shared" si="3"/>
        <v>0.061</v>
      </c>
      <c r="Q14" s="184"/>
    </row>
    <row r="15" spans="1:17" ht="24" customHeight="1">
      <c r="A15" s="622" t="s">
        <v>236</v>
      </c>
      <c r="B15" s="337"/>
      <c r="C15" s="614"/>
      <c r="D15" s="338"/>
      <c r="E15" s="337"/>
      <c r="F15" s="716"/>
      <c r="G15" s="620"/>
      <c r="H15" s="619"/>
      <c r="I15" s="619"/>
      <c r="J15" s="619"/>
      <c r="K15" s="686"/>
      <c r="L15" s="620"/>
      <c r="M15" s="619"/>
      <c r="N15" s="619"/>
      <c r="O15" s="619"/>
      <c r="P15" s="697"/>
      <c r="Q15" s="184"/>
    </row>
    <row r="16" spans="1:17" ht="24" customHeight="1">
      <c r="A16" s="623">
        <v>6</v>
      </c>
      <c r="B16" s="337" t="s">
        <v>253</v>
      </c>
      <c r="C16" s="614">
        <v>4864804</v>
      </c>
      <c r="D16" s="338" t="s">
        <v>13</v>
      </c>
      <c r="E16" s="335" t="s">
        <v>364</v>
      </c>
      <c r="F16" s="716">
        <v>100</v>
      </c>
      <c r="G16" s="654">
        <v>337</v>
      </c>
      <c r="H16" s="655">
        <v>271</v>
      </c>
      <c r="I16" s="619">
        <f>G16-H16</f>
        <v>66</v>
      </c>
      <c r="J16" s="619">
        <f t="shared" si="0"/>
        <v>6600</v>
      </c>
      <c r="K16" s="686">
        <f t="shared" si="1"/>
        <v>0.0066</v>
      </c>
      <c r="L16" s="654">
        <v>999974</v>
      </c>
      <c r="M16" s="655">
        <v>999974</v>
      </c>
      <c r="N16" s="619">
        <f>L16-M16</f>
        <v>0</v>
      </c>
      <c r="O16" s="619">
        <f t="shared" si="2"/>
        <v>0</v>
      </c>
      <c r="P16" s="697">
        <f t="shared" si="3"/>
        <v>0</v>
      </c>
      <c r="Q16" s="184"/>
    </row>
    <row r="17" spans="1:17" ht="24" customHeight="1">
      <c r="A17" s="623">
        <v>7</v>
      </c>
      <c r="B17" s="337" t="s">
        <v>252</v>
      </c>
      <c r="C17" s="614">
        <v>4865163</v>
      </c>
      <c r="D17" s="338" t="s">
        <v>13</v>
      </c>
      <c r="E17" s="335" t="s">
        <v>364</v>
      </c>
      <c r="F17" s="716">
        <v>100</v>
      </c>
      <c r="G17" s="654">
        <v>560</v>
      </c>
      <c r="H17" s="655">
        <v>512</v>
      </c>
      <c r="I17" s="619">
        <f>G17-H17</f>
        <v>48</v>
      </c>
      <c r="J17" s="619">
        <f t="shared" si="0"/>
        <v>4800</v>
      </c>
      <c r="K17" s="686">
        <f t="shared" si="1"/>
        <v>0.0048</v>
      </c>
      <c r="L17" s="654">
        <v>999997</v>
      </c>
      <c r="M17" s="655">
        <v>999997</v>
      </c>
      <c r="N17" s="619">
        <f>L17-M17</f>
        <v>0</v>
      </c>
      <c r="O17" s="619">
        <f t="shared" si="2"/>
        <v>0</v>
      </c>
      <c r="P17" s="697">
        <f t="shared" si="3"/>
        <v>0</v>
      </c>
      <c r="Q17" s="184"/>
    </row>
    <row r="18" spans="1:17" ht="24" customHeight="1">
      <c r="A18" s="339"/>
      <c r="B18" s="337"/>
      <c r="C18" s="614"/>
      <c r="D18" s="338"/>
      <c r="E18" s="110"/>
      <c r="F18" s="338"/>
      <c r="G18" s="225"/>
      <c r="H18" s="81"/>
      <c r="I18" s="81"/>
      <c r="J18" s="81"/>
      <c r="K18" s="685"/>
      <c r="L18" s="225"/>
      <c r="M18" s="81"/>
      <c r="N18" s="81"/>
      <c r="O18" s="81"/>
      <c r="P18" s="696"/>
      <c r="Q18" s="184"/>
    </row>
    <row r="19" spans="1:17" ht="24" customHeight="1">
      <c r="A19" s="339"/>
      <c r="B19" s="343" t="s">
        <v>247</v>
      </c>
      <c r="C19" s="615"/>
      <c r="D19" s="338"/>
      <c r="E19" s="337"/>
      <c r="F19" s="340"/>
      <c r="G19" s="225"/>
      <c r="H19" s="81"/>
      <c r="I19" s="81"/>
      <c r="J19" s="81"/>
      <c r="K19" s="687">
        <f>SUM(K10:K17)</f>
        <v>0.2134</v>
      </c>
      <c r="L19" s="606"/>
      <c r="M19" s="329"/>
      <c r="N19" s="329"/>
      <c r="O19" s="329"/>
      <c r="P19" s="698">
        <f>SUM(P10:P17)</f>
        <v>0.46099999999999997</v>
      </c>
      <c r="Q19" s="184"/>
    </row>
    <row r="20" spans="1:17" ht="24" customHeight="1">
      <c r="A20" s="339"/>
      <c r="B20" s="227"/>
      <c r="C20" s="615"/>
      <c r="D20" s="338"/>
      <c r="E20" s="337"/>
      <c r="F20" s="340"/>
      <c r="G20" s="225"/>
      <c r="H20" s="81"/>
      <c r="I20" s="81"/>
      <c r="J20" s="81"/>
      <c r="K20" s="688"/>
      <c r="L20" s="225"/>
      <c r="M20" s="81"/>
      <c r="N20" s="81"/>
      <c r="O20" s="81"/>
      <c r="P20" s="699"/>
      <c r="Q20" s="184"/>
    </row>
    <row r="21" spans="1:17" ht="24" customHeight="1">
      <c r="A21" s="622" t="s">
        <v>237</v>
      </c>
      <c r="B21" s="228"/>
      <c r="C21" s="330"/>
      <c r="D21" s="340"/>
      <c r="E21" s="228"/>
      <c r="F21" s="340"/>
      <c r="G21" s="225"/>
      <c r="H21" s="81"/>
      <c r="I21" s="81"/>
      <c r="J21" s="81"/>
      <c r="K21" s="685"/>
      <c r="L21" s="225"/>
      <c r="M21" s="81"/>
      <c r="N21" s="81"/>
      <c r="O21" s="81"/>
      <c r="P21" s="696"/>
      <c r="Q21" s="184"/>
    </row>
    <row r="22" spans="1:17" ht="24" customHeight="1">
      <c r="A22" s="339"/>
      <c r="B22" s="228"/>
      <c r="C22" s="330"/>
      <c r="D22" s="340"/>
      <c r="E22" s="228"/>
      <c r="F22" s="340"/>
      <c r="G22" s="225"/>
      <c r="H22" s="81"/>
      <c r="I22" s="81"/>
      <c r="J22" s="81"/>
      <c r="K22" s="685"/>
      <c r="L22" s="225"/>
      <c r="M22" s="81"/>
      <c r="N22" s="81"/>
      <c r="O22" s="81"/>
      <c r="P22" s="696"/>
      <c r="Q22" s="184"/>
    </row>
    <row r="23" spans="1:17" ht="24" customHeight="1">
      <c r="A23" s="623">
        <v>8</v>
      </c>
      <c r="B23" s="110" t="s">
        <v>238</v>
      </c>
      <c r="C23" s="613">
        <v>4865065</v>
      </c>
      <c r="D23" s="365" t="s">
        <v>13</v>
      </c>
      <c r="E23" s="335" t="s">
        <v>364</v>
      </c>
      <c r="F23" s="715">
        <v>100</v>
      </c>
      <c r="G23" s="654">
        <v>3211</v>
      </c>
      <c r="H23" s="655">
        <v>3211</v>
      </c>
      <c r="I23" s="619">
        <f>G23-H23</f>
        <v>0</v>
      </c>
      <c r="J23" s="619">
        <f t="shared" si="0"/>
        <v>0</v>
      </c>
      <c r="K23" s="686">
        <f t="shared" si="1"/>
        <v>0</v>
      </c>
      <c r="L23" s="654">
        <v>32039</v>
      </c>
      <c r="M23" s="655">
        <v>32038</v>
      </c>
      <c r="N23" s="619">
        <f>L23-M23</f>
        <v>1</v>
      </c>
      <c r="O23" s="619">
        <f t="shared" si="2"/>
        <v>100</v>
      </c>
      <c r="P23" s="697">
        <f t="shared" si="3"/>
        <v>0.0001</v>
      </c>
      <c r="Q23" s="184"/>
    </row>
    <row r="24" spans="1:17" ht="24" customHeight="1">
      <c r="A24" s="623">
        <v>9</v>
      </c>
      <c r="B24" s="228" t="s">
        <v>239</v>
      </c>
      <c r="C24" s="614">
        <v>4865066</v>
      </c>
      <c r="D24" s="340" t="s">
        <v>13</v>
      </c>
      <c r="E24" s="335" t="s">
        <v>364</v>
      </c>
      <c r="F24" s="716">
        <v>100</v>
      </c>
      <c r="G24" s="654">
        <v>21525</v>
      </c>
      <c r="H24" s="655">
        <v>21274</v>
      </c>
      <c r="I24" s="619">
        <f aca="true" t="shared" si="4" ref="I24:I29">G24-H24</f>
        <v>251</v>
      </c>
      <c r="J24" s="619">
        <f t="shared" si="0"/>
        <v>25100</v>
      </c>
      <c r="K24" s="686">
        <f t="shared" si="1"/>
        <v>0.0251</v>
      </c>
      <c r="L24" s="654">
        <v>52046</v>
      </c>
      <c r="M24" s="655">
        <v>51723</v>
      </c>
      <c r="N24" s="619">
        <f aca="true" t="shared" si="5" ref="N24:N29">L24-M24</f>
        <v>323</v>
      </c>
      <c r="O24" s="619">
        <f t="shared" si="2"/>
        <v>32300</v>
      </c>
      <c r="P24" s="697">
        <f t="shared" si="3"/>
        <v>0.0323</v>
      </c>
      <c r="Q24" s="184"/>
    </row>
    <row r="25" spans="1:17" ht="24" customHeight="1">
      <c r="A25" s="623">
        <v>10</v>
      </c>
      <c r="B25" s="228" t="s">
        <v>240</v>
      </c>
      <c r="C25" s="614">
        <v>4865067</v>
      </c>
      <c r="D25" s="340" t="s">
        <v>13</v>
      </c>
      <c r="E25" s="335" t="s">
        <v>364</v>
      </c>
      <c r="F25" s="716">
        <v>100</v>
      </c>
      <c r="G25" s="654">
        <v>62425</v>
      </c>
      <c r="H25" s="655">
        <v>61873</v>
      </c>
      <c r="I25" s="619">
        <f t="shared" si="4"/>
        <v>552</v>
      </c>
      <c r="J25" s="619">
        <f t="shared" si="0"/>
        <v>55200</v>
      </c>
      <c r="K25" s="686">
        <f t="shared" si="1"/>
        <v>0.0552</v>
      </c>
      <c r="L25" s="654">
        <v>5395</v>
      </c>
      <c r="M25" s="655">
        <v>5162</v>
      </c>
      <c r="N25" s="619">
        <f t="shared" si="5"/>
        <v>233</v>
      </c>
      <c r="O25" s="619">
        <f t="shared" si="2"/>
        <v>23300</v>
      </c>
      <c r="P25" s="697">
        <f t="shared" si="3"/>
        <v>0.0233</v>
      </c>
      <c r="Q25" s="184"/>
    </row>
    <row r="26" spans="1:17" ht="24" customHeight="1">
      <c r="A26" s="623">
        <v>11</v>
      </c>
      <c r="B26" s="228" t="s">
        <v>241</v>
      </c>
      <c r="C26" s="614">
        <v>4865078</v>
      </c>
      <c r="D26" s="340" t="s">
        <v>13</v>
      </c>
      <c r="E26" s="335" t="s">
        <v>364</v>
      </c>
      <c r="F26" s="716">
        <v>100</v>
      </c>
      <c r="G26" s="654">
        <v>12808</v>
      </c>
      <c r="H26" s="655">
        <v>12596</v>
      </c>
      <c r="I26" s="619">
        <f t="shared" si="4"/>
        <v>212</v>
      </c>
      <c r="J26" s="619">
        <f t="shared" si="0"/>
        <v>21200</v>
      </c>
      <c r="K26" s="686">
        <f t="shared" si="1"/>
        <v>0.0212</v>
      </c>
      <c r="L26" s="654">
        <v>36551</v>
      </c>
      <c r="M26" s="655">
        <v>36125</v>
      </c>
      <c r="N26" s="619">
        <f t="shared" si="5"/>
        <v>426</v>
      </c>
      <c r="O26" s="619">
        <f t="shared" si="2"/>
        <v>42600</v>
      </c>
      <c r="P26" s="697">
        <f t="shared" si="3"/>
        <v>0.0426</v>
      </c>
      <c r="Q26" s="184"/>
    </row>
    <row r="27" spans="1:17" ht="24" customHeight="1">
      <c r="A27" s="623">
        <v>12</v>
      </c>
      <c r="B27" s="228" t="s">
        <v>241</v>
      </c>
      <c r="C27" s="616">
        <v>4865079</v>
      </c>
      <c r="D27" s="518" t="s">
        <v>13</v>
      </c>
      <c r="E27" s="335" t="s">
        <v>364</v>
      </c>
      <c r="F27" s="717">
        <v>100</v>
      </c>
      <c r="G27" s="654">
        <v>999796</v>
      </c>
      <c r="H27" s="655">
        <v>999815</v>
      </c>
      <c r="I27" s="619">
        <f t="shared" si="4"/>
        <v>-19</v>
      </c>
      <c r="J27" s="619">
        <f t="shared" si="0"/>
        <v>-1900</v>
      </c>
      <c r="K27" s="686">
        <f t="shared" si="1"/>
        <v>-0.0019</v>
      </c>
      <c r="L27" s="654">
        <v>13827</v>
      </c>
      <c r="M27" s="655">
        <v>13908</v>
      </c>
      <c r="N27" s="619">
        <f t="shared" si="5"/>
        <v>-81</v>
      </c>
      <c r="O27" s="619">
        <f t="shared" si="2"/>
        <v>-8100</v>
      </c>
      <c r="P27" s="697">
        <f t="shared" si="3"/>
        <v>-0.0081</v>
      </c>
      <c r="Q27" s="184"/>
    </row>
    <row r="28" spans="1:17" ht="24" customHeight="1">
      <c r="A28" s="623">
        <v>13</v>
      </c>
      <c r="B28" s="228" t="s">
        <v>242</v>
      </c>
      <c r="C28" s="614">
        <v>4865080</v>
      </c>
      <c r="D28" s="340" t="s">
        <v>13</v>
      </c>
      <c r="E28" s="335" t="s">
        <v>364</v>
      </c>
      <c r="F28" s="716">
        <v>100</v>
      </c>
      <c r="G28" s="654">
        <v>67341</v>
      </c>
      <c r="H28" s="655">
        <v>66872</v>
      </c>
      <c r="I28" s="619">
        <f t="shared" si="4"/>
        <v>469</v>
      </c>
      <c r="J28" s="619">
        <f t="shared" si="0"/>
        <v>46900</v>
      </c>
      <c r="K28" s="686">
        <f t="shared" si="1"/>
        <v>0.0469</v>
      </c>
      <c r="L28" s="654">
        <v>27710</v>
      </c>
      <c r="M28" s="655">
        <v>26501</v>
      </c>
      <c r="N28" s="619">
        <f t="shared" si="5"/>
        <v>1209</v>
      </c>
      <c r="O28" s="619">
        <f t="shared" si="2"/>
        <v>120900</v>
      </c>
      <c r="P28" s="697">
        <f t="shared" si="3"/>
        <v>0.1209</v>
      </c>
      <c r="Q28" s="184"/>
    </row>
    <row r="29" spans="1:17" ht="24" customHeight="1">
      <c r="A29" s="331">
        <v>14</v>
      </c>
      <c r="B29" s="228" t="s">
        <v>242</v>
      </c>
      <c r="C29" s="614">
        <v>4865081</v>
      </c>
      <c r="D29" s="340" t="s">
        <v>13</v>
      </c>
      <c r="E29" s="335" t="s">
        <v>364</v>
      </c>
      <c r="F29" s="716">
        <v>100</v>
      </c>
      <c r="G29" s="654">
        <v>419</v>
      </c>
      <c r="H29" s="655">
        <v>257</v>
      </c>
      <c r="I29" s="619">
        <f t="shared" si="4"/>
        <v>162</v>
      </c>
      <c r="J29" s="619">
        <f t="shared" si="0"/>
        <v>16200</v>
      </c>
      <c r="K29" s="686">
        <f t="shared" si="1"/>
        <v>0.0162</v>
      </c>
      <c r="L29" s="654">
        <v>904</v>
      </c>
      <c r="M29" s="655">
        <v>835</v>
      </c>
      <c r="N29" s="619">
        <f t="shared" si="5"/>
        <v>69</v>
      </c>
      <c r="O29" s="619">
        <f t="shared" si="2"/>
        <v>6900</v>
      </c>
      <c r="P29" s="697">
        <f t="shared" si="3"/>
        <v>0.0069</v>
      </c>
      <c r="Q29" s="184"/>
    </row>
    <row r="30" spans="1:17" ht="24" customHeight="1">
      <c r="A30" s="622" t="s">
        <v>243</v>
      </c>
      <c r="B30" s="227"/>
      <c r="C30" s="617"/>
      <c r="D30" s="227"/>
      <c r="E30" s="228"/>
      <c r="F30" s="338"/>
      <c r="G30" s="620"/>
      <c r="H30" s="619"/>
      <c r="I30" s="619"/>
      <c r="J30" s="619"/>
      <c r="K30" s="689">
        <f>SUM(K23:K29)</f>
        <v>0.16269999999999998</v>
      </c>
      <c r="L30" s="620"/>
      <c r="M30" s="619"/>
      <c r="N30" s="619"/>
      <c r="O30" s="619"/>
      <c r="P30" s="700">
        <f>SUM(P23:P29)</f>
        <v>0.218</v>
      </c>
      <c r="Q30" s="184"/>
    </row>
    <row r="31" spans="1:17" ht="24" customHeight="1">
      <c r="A31" s="626" t="s">
        <v>249</v>
      </c>
      <c r="B31" s="227"/>
      <c r="C31" s="617"/>
      <c r="D31" s="227"/>
      <c r="E31" s="228"/>
      <c r="F31" s="338"/>
      <c r="G31" s="620"/>
      <c r="H31" s="619"/>
      <c r="I31" s="619"/>
      <c r="J31" s="619"/>
      <c r="K31" s="689"/>
      <c r="L31" s="620"/>
      <c r="M31" s="619"/>
      <c r="N31" s="619"/>
      <c r="O31" s="619"/>
      <c r="P31" s="700"/>
      <c r="Q31" s="184"/>
    </row>
    <row r="32" spans="1:17" ht="24" customHeight="1">
      <c r="A32" s="332" t="s">
        <v>244</v>
      </c>
      <c r="B32" s="228"/>
      <c r="C32" s="618"/>
      <c r="D32" s="228"/>
      <c r="E32" s="228"/>
      <c r="F32" s="340"/>
      <c r="G32" s="620"/>
      <c r="H32" s="619"/>
      <c r="I32" s="619"/>
      <c r="J32" s="619"/>
      <c r="K32" s="686"/>
      <c r="L32" s="620"/>
      <c r="M32" s="619"/>
      <c r="N32" s="619"/>
      <c r="O32" s="619"/>
      <c r="P32" s="697"/>
      <c r="Q32" s="184"/>
    </row>
    <row r="33" spans="1:17" ht="24" customHeight="1">
      <c r="A33" s="623">
        <v>15</v>
      </c>
      <c r="B33" s="342" t="s">
        <v>245</v>
      </c>
      <c r="C33" s="617">
        <v>4902545</v>
      </c>
      <c r="D33" s="338" t="s">
        <v>13</v>
      </c>
      <c r="E33" s="335" t="s">
        <v>364</v>
      </c>
      <c r="F33" s="716">
        <v>50</v>
      </c>
      <c r="G33" s="654">
        <v>7642</v>
      </c>
      <c r="H33" s="655">
        <v>7853</v>
      </c>
      <c r="I33" s="619">
        <f>G33-H33</f>
        <v>-211</v>
      </c>
      <c r="J33" s="619">
        <f t="shared" si="0"/>
        <v>-10550</v>
      </c>
      <c r="K33" s="686">
        <f t="shared" si="1"/>
        <v>-0.01055</v>
      </c>
      <c r="L33" s="654">
        <v>18541</v>
      </c>
      <c r="M33" s="655">
        <v>18537</v>
      </c>
      <c r="N33" s="619">
        <f>L33-M33</f>
        <v>4</v>
      </c>
      <c r="O33" s="619">
        <f t="shared" si="2"/>
        <v>200</v>
      </c>
      <c r="P33" s="697">
        <f t="shared" si="3"/>
        <v>0.0002</v>
      </c>
      <c r="Q33" s="184"/>
    </row>
    <row r="34" spans="1:17" ht="24" customHeight="1">
      <c r="A34" s="622" t="s">
        <v>246</v>
      </c>
      <c r="B34" s="227"/>
      <c r="C34" s="341"/>
      <c r="D34" s="342"/>
      <c r="E34" s="110"/>
      <c r="F34" s="338"/>
      <c r="G34" s="132"/>
      <c r="H34" s="81"/>
      <c r="I34" s="81"/>
      <c r="J34" s="81"/>
      <c r="K34" s="687">
        <f>SUM(K33)</f>
        <v>-0.01055</v>
      </c>
      <c r="L34" s="225"/>
      <c r="M34" s="81"/>
      <c r="N34" s="81"/>
      <c r="O34" s="81"/>
      <c r="P34" s="698">
        <f>SUM(P33)</f>
        <v>0.0002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90"/>
      <c r="L35" s="548"/>
      <c r="M35" s="91"/>
      <c r="N35" s="91"/>
      <c r="O35" s="91"/>
      <c r="P35" s="701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85"/>
      <c r="L36" s="80"/>
      <c r="M36" s="80"/>
      <c r="N36" s="81"/>
      <c r="O36" s="81"/>
      <c r="P36" s="702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85"/>
      <c r="L37" s="80"/>
      <c r="M37" s="80"/>
      <c r="N37" s="81"/>
      <c r="O37" s="81"/>
      <c r="P37" s="702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91"/>
      <c r="L38" s="92"/>
      <c r="M38" s="92"/>
      <c r="N38" s="92"/>
      <c r="O38" s="92"/>
      <c r="P38" s="703"/>
    </row>
    <row r="39" spans="1:16" ht="20.25">
      <c r="A39" s="203"/>
      <c r="B39" s="343" t="s">
        <v>243</v>
      </c>
      <c r="C39" s="344"/>
      <c r="D39" s="344"/>
      <c r="E39" s="344"/>
      <c r="F39" s="344"/>
      <c r="G39" s="344"/>
      <c r="H39" s="344"/>
      <c r="I39" s="344"/>
      <c r="J39" s="344"/>
      <c r="K39" s="687">
        <f>K30-K34</f>
        <v>0.17325</v>
      </c>
      <c r="L39" s="226"/>
      <c r="M39" s="226"/>
      <c r="N39" s="226"/>
      <c r="O39" s="226"/>
      <c r="P39" s="704">
        <f>P30-P34</f>
        <v>0.2178</v>
      </c>
    </row>
    <row r="40" spans="1:16" ht="20.25">
      <c r="A40" s="163"/>
      <c r="B40" s="343" t="s">
        <v>247</v>
      </c>
      <c r="C40" s="330"/>
      <c r="D40" s="330"/>
      <c r="E40" s="330"/>
      <c r="F40" s="330"/>
      <c r="G40" s="330"/>
      <c r="H40" s="330"/>
      <c r="I40" s="330"/>
      <c r="J40" s="330"/>
      <c r="K40" s="687">
        <f>K19</f>
        <v>0.2134</v>
      </c>
      <c r="L40" s="226"/>
      <c r="M40" s="226"/>
      <c r="N40" s="226"/>
      <c r="O40" s="226"/>
      <c r="P40" s="704">
        <f>P19</f>
        <v>0.46099999999999997</v>
      </c>
    </row>
    <row r="41" spans="1:16" ht="18">
      <c r="A41" s="163"/>
      <c r="B41" s="228"/>
      <c r="C41" s="95"/>
      <c r="D41" s="95"/>
      <c r="E41" s="95"/>
      <c r="F41" s="95"/>
      <c r="G41" s="95"/>
      <c r="H41" s="95"/>
      <c r="I41" s="95"/>
      <c r="J41" s="95"/>
      <c r="K41" s="692"/>
      <c r="L41" s="63"/>
      <c r="M41" s="63"/>
      <c r="N41" s="63"/>
      <c r="O41" s="63"/>
      <c r="P41" s="705"/>
    </row>
    <row r="42" spans="1:16" ht="18">
      <c r="A42" s="163"/>
      <c r="B42" s="228"/>
      <c r="C42" s="95"/>
      <c r="D42" s="95"/>
      <c r="E42" s="95"/>
      <c r="F42" s="95"/>
      <c r="G42" s="95"/>
      <c r="H42" s="95"/>
      <c r="I42" s="95"/>
      <c r="J42" s="95"/>
      <c r="K42" s="692"/>
      <c r="L42" s="63"/>
      <c r="M42" s="63"/>
      <c r="N42" s="63"/>
      <c r="O42" s="63"/>
      <c r="P42" s="705"/>
    </row>
    <row r="43" spans="1:16" ht="23.25">
      <c r="A43" s="163"/>
      <c r="B43" s="345" t="s">
        <v>250</v>
      </c>
      <c r="C43" s="346"/>
      <c r="D43" s="347"/>
      <c r="E43" s="347"/>
      <c r="F43" s="347"/>
      <c r="G43" s="347"/>
      <c r="H43" s="347"/>
      <c r="I43" s="347"/>
      <c r="J43" s="347"/>
      <c r="K43" s="693">
        <f>SUM(K39:K42)</f>
        <v>0.38665</v>
      </c>
      <c r="L43" s="348"/>
      <c r="M43" s="348"/>
      <c r="N43" s="348"/>
      <c r="O43" s="348"/>
      <c r="P43" s="706">
        <f>SUM(P39:P42)</f>
        <v>0.6788</v>
      </c>
    </row>
    <row r="44" ht="12.75">
      <c r="K44" s="694"/>
    </row>
    <row r="45" ht="13.5" thickBot="1">
      <c r="K45" s="694"/>
    </row>
    <row r="46" spans="1:17" ht="12.75">
      <c r="A46" s="276"/>
      <c r="B46" s="277"/>
      <c r="C46" s="277"/>
      <c r="D46" s="277"/>
      <c r="E46" s="277"/>
      <c r="F46" s="277"/>
      <c r="G46" s="277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4" t="s">
        <v>345</v>
      </c>
      <c r="B47" s="268"/>
      <c r="C47" s="268"/>
      <c r="D47" s="268"/>
      <c r="E47" s="268"/>
      <c r="F47" s="268"/>
      <c r="G47" s="268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8"/>
      <c r="B48" s="268"/>
      <c r="C48" s="268"/>
      <c r="D48" s="268"/>
      <c r="E48" s="268"/>
      <c r="F48" s="268"/>
      <c r="G48" s="268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9"/>
      <c r="B49" s="280"/>
      <c r="C49" s="280"/>
      <c r="D49" s="280"/>
      <c r="E49" s="280"/>
      <c r="F49" s="280"/>
      <c r="G49" s="280"/>
      <c r="H49" s="21"/>
      <c r="I49" s="21"/>
      <c r="J49" s="290"/>
      <c r="K49" s="611" t="s">
        <v>357</v>
      </c>
      <c r="L49" s="21"/>
      <c r="M49" s="21"/>
      <c r="N49" s="21"/>
      <c r="O49" s="21"/>
      <c r="P49" s="612" t="s">
        <v>358</v>
      </c>
      <c r="Q49" s="61"/>
    </row>
    <row r="50" spans="1:17" ht="12.75">
      <c r="A50" s="281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1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4" t="s">
        <v>348</v>
      </c>
      <c r="B52" s="269"/>
      <c r="C52" s="269"/>
      <c r="D52" s="270"/>
      <c r="E52" s="270"/>
      <c r="F52" s="271"/>
      <c r="G52" s="270"/>
      <c r="H52" s="21"/>
      <c r="I52" s="21"/>
      <c r="J52" s="21"/>
      <c r="K52" s="633">
        <f>K43</f>
        <v>0.38665</v>
      </c>
      <c r="L52" s="280" t="s">
        <v>346</v>
      </c>
      <c r="M52" s="21"/>
      <c r="N52" s="21"/>
      <c r="O52" s="21"/>
      <c r="P52" s="633">
        <f>P43</f>
        <v>0.6788</v>
      </c>
      <c r="Q52" s="350" t="s">
        <v>346</v>
      </c>
    </row>
    <row r="53" spans="1:17" ht="23.25">
      <c r="A53" s="609"/>
      <c r="B53" s="272"/>
      <c r="C53" s="272"/>
      <c r="D53" s="268"/>
      <c r="E53" s="268"/>
      <c r="F53" s="273"/>
      <c r="G53" s="268"/>
      <c r="H53" s="21"/>
      <c r="I53" s="21"/>
      <c r="J53" s="21"/>
      <c r="K53" s="348"/>
      <c r="L53" s="295"/>
      <c r="M53" s="21"/>
      <c r="N53" s="21"/>
      <c r="O53" s="21"/>
      <c r="P53" s="348"/>
      <c r="Q53" s="351"/>
    </row>
    <row r="54" spans="1:17" ht="23.25">
      <c r="A54" s="610" t="s">
        <v>347</v>
      </c>
      <c r="B54" s="274"/>
      <c r="C54" s="53"/>
      <c r="D54" s="268"/>
      <c r="E54" s="268"/>
      <c r="F54" s="275"/>
      <c r="G54" s="270"/>
      <c r="H54" s="21"/>
      <c r="I54" s="21"/>
      <c r="J54" s="21"/>
      <c r="K54" s="633">
        <f>-'STEPPED UP GENCO'!K50</f>
        <v>-0.0179832861</v>
      </c>
      <c r="L54" s="280" t="s">
        <v>346</v>
      </c>
      <c r="M54" s="21"/>
      <c r="N54" s="21"/>
      <c r="O54" s="21"/>
      <c r="P54" s="633">
        <f>-'STEPPED UP GENCO'!P50</f>
        <v>-0.0544397157</v>
      </c>
      <c r="Q54" s="350" t="s">
        <v>346</v>
      </c>
    </row>
    <row r="55" spans="1:17" ht="6.75" customHeight="1">
      <c r="A55" s="28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2"/>
      <c r="B58" s="21"/>
      <c r="C58" s="21"/>
      <c r="D58" s="21"/>
      <c r="E58" s="21"/>
      <c r="F58" s="21"/>
      <c r="G58" s="21"/>
      <c r="H58" s="269"/>
      <c r="I58" s="269"/>
      <c r="J58" s="627" t="s">
        <v>349</v>
      </c>
      <c r="K58" s="633">
        <f>SUM(K52:K57)</f>
        <v>0.3686667139</v>
      </c>
      <c r="L58" s="296" t="s">
        <v>346</v>
      </c>
      <c r="M58" s="349"/>
      <c r="N58" s="349"/>
      <c r="O58" s="349"/>
      <c r="P58" s="633">
        <f>SUM(P52:P57)</f>
        <v>0.6243602843</v>
      </c>
      <c r="Q58" s="296" t="s">
        <v>346</v>
      </c>
    </row>
    <row r="59" spans="1:17" ht="13.5" thickBot="1">
      <c r="A59" s="28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1">
      <selection activeCell="K7" sqref="K7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0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4.140625" style="0" customWidth="1"/>
  </cols>
  <sheetData>
    <row r="1" ht="26.25">
      <c r="A1" s="1" t="s">
        <v>254</v>
      </c>
    </row>
    <row r="2" spans="1:17" ht="16.5" customHeight="1">
      <c r="A2" s="385" t="s">
        <v>255</v>
      </c>
      <c r="P2" s="541" t="str">
        <f>NDPL!Q1</f>
        <v>JANUARY-2011</v>
      </c>
      <c r="Q2" s="603"/>
    </row>
    <row r="3" spans="1:8" ht="23.25">
      <c r="A3" s="229" t="s">
        <v>303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2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9.5" customHeight="1" thickTop="1">
      <c r="A7" s="366"/>
      <c r="B7" s="367" t="s">
        <v>269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1"/>
      <c r="B8" s="370" t="s">
        <v>270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1">
        <v>1</v>
      </c>
      <c r="B9" s="373" t="s">
        <v>271</v>
      </c>
      <c r="C9" s="371">
        <v>4864796</v>
      </c>
      <c r="D9" s="356" t="s">
        <v>13</v>
      </c>
      <c r="E9" s="364" t="s">
        <v>364</v>
      </c>
      <c r="F9" s="372">
        <v>100</v>
      </c>
      <c r="G9" s="654">
        <v>62316</v>
      </c>
      <c r="H9" s="655">
        <v>60926</v>
      </c>
      <c r="I9" s="378">
        <f>G9-H9</f>
        <v>1390</v>
      </c>
      <c r="J9" s="378">
        <f>$F9*I9</f>
        <v>139000</v>
      </c>
      <c r="K9" s="379">
        <f>J9/1000000</f>
        <v>0.139</v>
      </c>
      <c r="L9" s="654">
        <v>76514</v>
      </c>
      <c r="M9" s="655">
        <v>76417</v>
      </c>
      <c r="N9" s="378">
        <f>L9-M9</f>
        <v>97</v>
      </c>
      <c r="O9" s="378">
        <f>$F9*N9</f>
        <v>9700</v>
      </c>
      <c r="P9" s="379">
        <f>O9/1000000</f>
        <v>0.0097</v>
      </c>
      <c r="Q9" s="184"/>
    </row>
    <row r="10" spans="1:17" ht="19.5" customHeight="1">
      <c r="A10" s="331">
        <v>2</v>
      </c>
      <c r="B10" s="373" t="s">
        <v>272</v>
      </c>
      <c r="C10" s="371">
        <v>4864797</v>
      </c>
      <c r="D10" s="356" t="s">
        <v>13</v>
      </c>
      <c r="E10" s="364" t="s">
        <v>364</v>
      </c>
      <c r="F10" s="372">
        <v>100</v>
      </c>
      <c r="G10" s="654">
        <v>16612</v>
      </c>
      <c r="H10" s="655">
        <v>16827</v>
      </c>
      <c r="I10" s="378">
        <f>G10-H10</f>
        <v>-215</v>
      </c>
      <c r="J10" s="378">
        <f>$F10*I10</f>
        <v>-21500</v>
      </c>
      <c r="K10" s="379">
        <f>J10/1000000</f>
        <v>-0.0215</v>
      </c>
      <c r="L10" s="654">
        <v>999976</v>
      </c>
      <c r="M10" s="655">
        <v>999945</v>
      </c>
      <c r="N10" s="378">
        <f>L10-M10</f>
        <v>31</v>
      </c>
      <c r="O10" s="378">
        <f>$F10*N10</f>
        <v>3100</v>
      </c>
      <c r="P10" s="379">
        <f>O10/1000000</f>
        <v>0.0031</v>
      </c>
      <c r="Q10" s="184"/>
    </row>
    <row r="11" spans="1:17" ht="19.5" customHeight="1">
      <c r="A11" s="331">
        <v>3</v>
      </c>
      <c r="B11" s="373" t="s">
        <v>273</v>
      </c>
      <c r="C11" s="371">
        <v>4864818</v>
      </c>
      <c r="D11" s="356" t="s">
        <v>13</v>
      </c>
      <c r="E11" s="364" t="s">
        <v>364</v>
      </c>
      <c r="F11" s="372">
        <v>100</v>
      </c>
      <c r="G11" s="654">
        <v>124832</v>
      </c>
      <c r="H11" s="655">
        <v>124034</v>
      </c>
      <c r="I11" s="378">
        <f>G11-H11</f>
        <v>798</v>
      </c>
      <c r="J11" s="378">
        <f>$F11*I11</f>
        <v>79800</v>
      </c>
      <c r="K11" s="379">
        <f>J11/1000000</f>
        <v>0.0798</v>
      </c>
      <c r="L11" s="654">
        <v>85899</v>
      </c>
      <c r="M11" s="655">
        <v>85205</v>
      </c>
      <c r="N11" s="378">
        <f>L11-M11</f>
        <v>694</v>
      </c>
      <c r="O11" s="378">
        <f>$F11*N11</f>
        <v>69400</v>
      </c>
      <c r="P11" s="379">
        <f>O11/1000000</f>
        <v>0.0694</v>
      </c>
      <c r="Q11" s="184"/>
    </row>
    <row r="12" spans="1:17" ht="19.5" customHeight="1">
      <c r="A12" s="331">
        <v>4</v>
      </c>
      <c r="B12" s="373" t="s">
        <v>274</v>
      </c>
      <c r="C12" s="371">
        <v>4864842</v>
      </c>
      <c r="D12" s="356" t="s">
        <v>13</v>
      </c>
      <c r="E12" s="364" t="s">
        <v>364</v>
      </c>
      <c r="F12" s="557">
        <v>1000</v>
      </c>
      <c r="G12" s="654">
        <v>11993</v>
      </c>
      <c r="H12" s="655">
        <v>11491</v>
      </c>
      <c r="I12" s="378">
        <f>G12-H12</f>
        <v>502</v>
      </c>
      <c r="J12" s="378">
        <f>$F12*I12</f>
        <v>502000</v>
      </c>
      <c r="K12" s="379">
        <f>J12/1000000</f>
        <v>0.502</v>
      </c>
      <c r="L12" s="654">
        <v>16848</v>
      </c>
      <c r="M12" s="655">
        <v>16786</v>
      </c>
      <c r="N12" s="378">
        <f>L12-M12</f>
        <v>62</v>
      </c>
      <c r="O12" s="378">
        <f>$F12*N12</f>
        <v>62000</v>
      </c>
      <c r="P12" s="379">
        <f>O12/1000000</f>
        <v>0.062</v>
      </c>
      <c r="Q12" s="184"/>
    </row>
    <row r="13" spans="1:17" ht="19.5" customHeight="1">
      <c r="A13" s="331"/>
      <c r="B13" s="370" t="s">
        <v>275</v>
      </c>
      <c r="C13" s="371"/>
      <c r="D13" s="356"/>
      <c r="E13" s="363"/>
      <c r="F13" s="372"/>
      <c r="G13" s="333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1"/>
      <c r="B14" s="370"/>
      <c r="C14" s="371"/>
      <c r="D14" s="356"/>
      <c r="E14" s="363"/>
      <c r="F14" s="372"/>
      <c r="G14" s="333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1">
        <v>5</v>
      </c>
      <c r="B15" s="373" t="s">
        <v>276</v>
      </c>
      <c r="C15" s="371">
        <v>4864880</v>
      </c>
      <c r="D15" s="356" t="s">
        <v>13</v>
      </c>
      <c r="E15" s="364" t="s">
        <v>364</v>
      </c>
      <c r="F15" s="372">
        <v>-500</v>
      </c>
      <c r="G15" s="654">
        <v>993974</v>
      </c>
      <c r="H15" s="655">
        <v>994166</v>
      </c>
      <c r="I15" s="378">
        <f>G15-H15</f>
        <v>-192</v>
      </c>
      <c r="J15" s="378">
        <f>$F15*I15</f>
        <v>96000</v>
      </c>
      <c r="K15" s="379">
        <f>J15/1000000</f>
        <v>0.096</v>
      </c>
      <c r="L15" s="654">
        <v>961834</v>
      </c>
      <c r="M15" s="655">
        <v>962294</v>
      </c>
      <c r="N15" s="378">
        <f>L15-M15</f>
        <v>-460</v>
      </c>
      <c r="O15" s="378">
        <f>$F15*N15</f>
        <v>230000</v>
      </c>
      <c r="P15" s="379">
        <f>O15/1000000</f>
        <v>0.23</v>
      </c>
      <c r="Q15" s="184"/>
    </row>
    <row r="16" spans="1:17" ht="19.5" customHeight="1">
      <c r="A16" s="331">
        <v>6</v>
      </c>
      <c r="B16" s="373" t="s">
        <v>277</v>
      </c>
      <c r="C16" s="371">
        <v>4864881</v>
      </c>
      <c r="D16" s="356" t="s">
        <v>13</v>
      </c>
      <c r="E16" s="364" t="s">
        <v>364</v>
      </c>
      <c r="F16" s="372">
        <v>-500</v>
      </c>
      <c r="G16" s="654">
        <v>994502</v>
      </c>
      <c r="H16" s="655">
        <v>994565</v>
      </c>
      <c r="I16" s="378">
        <f>G16-H16</f>
        <v>-63</v>
      </c>
      <c r="J16" s="378">
        <f>$F16*I16</f>
        <v>31500</v>
      </c>
      <c r="K16" s="379">
        <f>J16/1000000</f>
        <v>0.0315</v>
      </c>
      <c r="L16" s="654">
        <v>990801</v>
      </c>
      <c r="M16" s="655">
        <v>991063</v>
      </c>
      <c r="N16" s="378">
        <f>L16-M16</f>
        <v>-262</v>
      </c>
      <c r="O16" s="378">
        <f>$F16*N16</f>
        <v>131000</v>
      </c>
      <c r="P16" s="379">
        <f>O16/1000000</f>
        <v>0.131</v>
      </c>
      <c r="Q16" s="184"/>
    </row>
    <row r="17" spans="1:17" ht="19.5" customHeight="1">
      <c r="A17" s="331">
        <v>7</v>
      </c>
      <c r="B17" s="373" t="s">
        <v>292</v>
      </c>
      <c r="C17" s="371">
        <v>4902572</v>
      </c>
      <c r="D17" s="356" t="s">
        <v>13</v>
      </c>
      <c r="E17" s="364" t="s">
        <v>364</v>
      </c>
      <c r="F17" s="372">
        <v>300</v>
      </c>
      <c r="G17" s="654">
        <v>999989</v>
      </c>
      <c r="H17" s="655">
        <v>999989</v>
      </c>
      <c r="I17" s="378">
        <f>G17-H17</f>
        <v>0</v>
      </c>
      <c r="J17" s="378">
        <f>$F17*I17</f>
        <v>0</v>
      </c>
      <c r="K17" s="379">
        <f>J17/1000000</f>
        <v>0</v>
      </c>
      <c r="L17" s="654">
        <v>999906</v>
      </c>
      <c r="M17" s="655">
        <v>999908</v>
      </c>
      <c r="N17" s="378">
        <f>L17-M17</f>
        <v>-2</v>
      </c>
      <c r="O17" s="378">
        <f>$F17*N17</f>
        <v>-600</v>
      </c>
      <c r="P17" s="379">
        <f>O17/1000000</f>
        <v>-0.0006</v>
      </c>
      <c r="Q17" s="184"/>
    </row>
    <row r="18" spans="1:17" ht="19.5" customHeight="1">
      <c r="A18" s="331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1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1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1"/>
      <c r="B21" s="370" t="s">
        <v>278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0.8268</v>
      </c>
      <c r="L21" s="390"/>
      <c r="M21" s="387"/>
      <c r="N21" s="387"/>
      <c r="O21" s="387"/>
      <c r="P21" s="383">
        <f>SUM(P9:P20)</f>
        <v>0.5045999999999999</v>
      </c>
      <c r="Q21" s="184"/>
    </row>
    <row r="22" spans="1:17" ht="19.5" customHeight="1">
      <c r="A22" s="331"/>
      <c r="B22" s="370" t="s">
        <v>279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1"/>
      <c r="B23" s="370" t="s">
        <v>280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1">
        <v>8</v>
      </c>
      <c r="B24" s="373" t="s">
        <v>281</v>
      </c>
      <c r="C24" s="371">
        <v>4864794</v>
      </c>
      <c r="D24" s="356" t="s">
        <v>13</v>
      </c>
      <c r="E24" s="364" t="s">
        <v>364</v>
      </c>
      <c r="F24" s="372">
        <v>200</v>
      </c>
      <c r="G24" s="654">
        <v>962728</v>
      </c>
      <c r="H24" s="655">
        <v>963433</v>
      </c>
      <c r="I24" s="378">
        <f>G24-H24</f>
        <v>-705</v>
      </c>
      <c r="J24" s="378">
        <f>$F24*I24</f>
        <v>-141000</v>
      </c>
      <c r="K24" s="379">
        <f>J24/1000000</f>
        <v>-0.141</v>
      </c>
      <c r="L24" s="654">
        <v>990999</v>
      </c>
      <c r="M24" s="655">
        <v>991153</v>
      </c>
      <c r="N24" s="378">
        <f>L24-M24</f>
        <v>-154</v>
      </c>
      <c r="O24" s="378">
        <f>$F24*N24</f>
        <v>-30800</v>
      </c>
      <c r="P24" s="379">
        <f>O24/1000000</f>
        <v>-0.0308</v>
      </c>
      <c r="Q24" s="184"/>
    </row>
    <row r="25" spans="1:17" ht="19.5" customHeight="1">
      <c r="A25" s="331">
        <v>9</v>
      </c>
      <c r="B25" s="373" t="s">
        <v>282</v>
      </c>
      <c r="C25" s="371">
        <v>4864795</v>
      </c>
      <c r="D25" s="356" t="s">
        <v>13</v>
      </c>
      <c r="E25" s="364" t="s">
        <v>364</v>
      </c>
      <c r="F25" s="372">
        <v>100</v>
      </c>
      <c r="G25" s="654">
        <v>932211</v>
      </c>
      <c r="H25" s="655">
        <v>935587</v>
      </c>
      <c r="I25" s="378">
        <f>G25-H25</f>
        <v>-3376</v>
      </c>
      <c r="J25" s="378">
        <f>$F25*I25</f>
        <v>-337600</v>
      </c>
      <c r="K25" s="379">
        <f>J25/1000000</f>
        <v>-0.3376</v>
      </c>
      <c r="L25" s="654">
        <v>931413</v>
      </c>
      <c r="M25" s="655">
        <v>931650</v>
      </c>
      <c r="N25" s="378">
        <f>L25-M25</f>
        <v>-237</v>
      </c>
      <c r="O25" s="378">
        <f>$F25*N25</f>
        <v>-23700</v>
      </c>
      <c r="P25" s="379">
        <f>O25/1000000</f>
        <v>-0.0237</v>
      </c>
      <c r="Q25" s="184"/>
    </row>
    <row r="26" spans="1:17" ht="19.5" customHeight="1">
      <c r="A26" s="331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1"/>
      <c r="B27" s="370" t="s">
        <v>283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-0.4786</v>
      </c>
      <c r="L27" s="390"/>
      <c r="M27" s="387"/>
      <c r="N27" s="387"/>
      <c r="O27" s="387"/>
      <c r="P27" s="383">
        <f>SUM(P24:P26)</f>
        <v>-0.0545</v>
      </c>
      <c r="Q27" s="184"/>
    </row>
    <row r="28" spans="1:17" ht="19.5" customHeight="1">
      <c r="A28" s="331"/>
      <c r="B28" s="370" t="s">
        <v>284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1"/>
      <c r="B29" s="370" t="s">
        <v>280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1">
        <v>10</v>
      </c>
      <c r="B30" s="373" t="s">
        <v>285</v>
      </c>
      <c r="C30" s="371">
        <v>4864819</v>
      </c>
      <c r="D30" s="356" t="s">
        <v>13</v>
      </c>
      <c r="E30" s="364" t="s">
        <v>364</v>
      </c>
      <c r="F30" s="375">
        <v>200</v>
      </c>
      <c r="G30" s="654">
        <v>143113</v>
      </c>
      <c r="H30" s="655">
        <v>141630</v>
      </c>
      <c r="I30" s="378">
        <f>G30-H30</f>
        <v>1483</v>
      </c>
      <c r="J30" s="378">
        <f>$F30*I30</f>
        <v>296600</v>
      </c>
      <c r="K30" s="379">
        <f>J30/1000000</f>
        <v>0.2966</v>
      </c>
      <c r="L30" s="654">
        <v>251739</v>
      </c>
      <c r="M30" s="655">
        <v>250534</v>
      </c>
      <c r="N30" s="378">
        <f>L30-M30</f>
        <v>1205</v>
      </c>
      <c r="O30" s="378">
        <f>$F30*N30</f>
        <v>241000</v>
      </c>
      <c r="P30" s="379">
        <f>O30/1000000</f>
        <v>0.241</v>
      </c>
      <c r="Q30" s="184"/>
    </row>
    <row r="31" spans="1:17" ht="19.5" customHeight="1">
      <c r="A31" s="331">
        <v>11</v>
      </c>
      <c r="B31" s="373" t="s">
        <v>286</v>
      </c>
      <c r="C31" s="371">
        <v>4864801</v>
      </c>
      <c r="D31" s="356" t="s">
        <v>13</v>
      </c>
      <c r="E31" s="364" t="s">
        <v>364</v>
      </c>
      <c r="F31" s="375">
        <v>200</v>
      </c>
      <c r="G31" s="654">
        <v>23324</v>
      </c>
      <c r="H31" s="655">
        <v>22764</v>
      </c>
      <c r="I31" s="378">
        <f>G31-H31</f>
        <v>560</v>
      </c>
      <c r="J31" s="378">
        <f>$F31*I31</f>
        <v>112000</v>
      </c>
      <c r="K31" s="379">
        <f>J31/1000000</f>
        <v>0.112</v>
      </c>
      <c r="L31" s="654">
        <v>38892</v>
      </c>
      <c r="M31" s="655">
        <v>38714</v>
      </c>
      <c r="N31" s="378">
        <f>L31-M31</f>
        <v>178</v>
      </c>
      <c r="O31" s="378">
        <f>$F31*N31</f>
        <v>35600</v>
      </c>
      <c r="P31" s="379">
        <f>O31/1000000</f>
        <v>0.0356</v>
      </c>
      <c r="Q31" s="184"/>
    </row>
    <row r="32" spans="1:17" ht="19.5" customHeight="1">
      <c r="A32" s="331">
        <v>12</v>
      </c>
      <c r="B32" s="373" t="s">
        <v>287</v>
      </c>
      <c r="C32" s="371">
        <v>4864820</v>
      </c>
      <c r="D32" s="356" t="s">
        <v>13</v>
      </c>
      <c r="E32" s="364" t="s">
        <v>364</v>
      </c>
      <c r="F32" s="375">
        <v>100</v>
      </c>
      <c r="G32" s="654">
        <v>15103</v>
      </c>
      <c r="H32" s="655">
        <v>14082</v>
      </c>
      <c r="I32" s="378">
        <f>G32-H32</f>
        <v>1021</v>
      </c>
      <c r="J32" s="378">
        <f>$F32*I32</f>
        <v>102100</v>
      </c>
      <c r="K32" s="379">
        <f>J32/1000000</f>
        <v>0.1021</v>
      </c>
      <c r="L32" s="654">
        <v>67538</v>
      </c>
      <c r="M32" s="655">
        <v>67257</v>
      </c>
      <c r="N32" s="378">
        <f>L32-M32</f>
        <v>281</v>
      </c>
      <c r="O32" s="378">
        <f>$F32*N32</f>
        <v>28100</v>
      </c>
      <c r="P32" s="379">
        <f>O32/1000000</f>
        <v>0.0281</v>
      </c>
      <c r="Q32" s="184"/>
    </row>
    <row r="33" spans="1:17" ht="19.5" customHeight="1">
      <c r="A33" s="331">
        <v>13</v>
      </c>
      <c r="B33" s="373" t="s">
        <v>288</v>
      </c>
      <c r="C33" s="371">
        <v>4865168</v>
      </c>
      <c r="D33" s="356" t="s">
        <v>13</v>
      </c>
      <c r="E33" s="364" t="s">
        <v>364</v>
      </c>
      <c r="F33" s="375">
        <v>1000</v>
      </c>
      <c r="G33" s="654">
        <v>991671</v>
      </c>
      <c r="H33" s="655">
        <v>991920</v>
      </c>
      <c r="I33" s="378">
        <f>G33-H33</f>
        <v>-249</v>
      </c>
      <c r="J33" s="378">
        <f>$F33*I33</f>
        <v>-249000</v>
      </c>
      <c r="K33" s="379">
        <f>J33/1000000</f>
        <v>-0.249</v>
      </c>
      <c r="L33" s="654">
        <v>997628</v>
      </c>
      <c r="M33" s="655">
        <v>997628</v>
      </c>
      <c r="N33" s="378">
        <f>L33-M33</f>
        <v>0</v>
      </c>
      <c r="O33" s="378">
        <f>$F33*N33</f>
        <v>0</v>
      </c>
      <c r="P33" s="379">
        <f>O33/1000000</f>
        <v>0</v>
      </c>
      <c r="Q33" s="184"/>
    </row>
    <row r="34" spans="1:17" ht="19.5" customHeight="1">
      <c r="A34" s="331">
        <v>14</v>
      </c>
      <c r="B34" s="373" t="s">
        <v>289</v>
      </c>
      <c r="C34" s="371">
        <v>4864802</v>
      </c>
      <c r="D34" s="356" t="s">
        <v>13</v>
      </c>
      <c r="E34" s="364" t="s">
        <v>364</v>
      </c>
      <c r="F34" s="375">
        <v>100</v>
      </c>
      <c r="G34" s="654">
        <v>986817</v>
      </c>
      <c r="H34" s="655">
        <v>987660</v>
      </c>
      <c r="I34" s="378">
        <f>G34-H34</f>
        <v>-843</v>
      </c>
      <c r="J34" s="378">
        <f>$F34*I34</f>
        <v>-84300</v>
      </c>
      <c r="K34" s="379">
        <f>J34/1000000</f>
        <v>-0.0843</v>
      </c>
      <c r="L34" s="654">
        <v>7846</v>
      </c>
      <c r="M34" s="655">
        <v>7880</v>
      </c>
      <c r="N34" s="378">
        <f>L34-M34</f>
        <v>-34</v>
      </c>
      <c r="O34" s="378">
        <f>$F34*N34</f>
        <v>-3400</v>
      </c>
      <c r="P34" s="379">
        <f>O34/1000000</f>
        <v>-0.0034</v>
      </c>
      <c r="Q34" s="184"/>
    </row>
    <row r="35" spans="1:17" ht="19.5" customHeight="1">
      <c r="A35" s="331"/>
      <c r="B35" s="370" t="s">
        <v>275</v>
      </c>
      <c r="C35" s="371"/>
      <c r="D35" s="356"/>
      <c r="E35" s="363"/>
      <c r="F35" s="372"/>
      <c r="G35" s="333"/>
      <c r="H35" s="363"/>
      <c r="I35" s="363"/>
      <c r="J35" s="381"/>
      <c r="K35" s="380"/>
      <c r="L35" s="386"/>
      <c r="M35" s="387"/>
      <c r="N35" s="387"/>
      <c r="O35" s="387"/>
      <c r="P35" s="388"/>
      <c r="Q35" s="184"/>
    </row>
    <row r="36" spans="1:17" ht="19.5" customHeight="1">
      <c r="A36" s="331">
        <v>15</v>
      </c>
      <c r="B36" s="373" t="s">
        <v>290</v>
      </c>
      <c r="C36" s="371">
        <v>4864882</v>
      </c>
      <c r="D36" s="356" t="s">
        <v>13</v>
      </c>
      <c r="E36" s="364" t="s">
        <v>364</v>
      </c>
      <c r="F36" s="375">
        <v>-500</v>
      </c>
      <c r="G36" s="654">
        <v>995677</v>
      </c>
      <c r="H36" s="655">
        <v>995894</v>
      </c>
      <c r="I36" s="378">
        <f>G36-H36</f>
        <v>-217</v>
      </c>
      <c r="J36" s="378">
        <f>$F36*I36</f>
        <v>108500</v>
      </c>
      <c r="K36" s="379">
        <f>J36/1000000</f>
        <v>0.1085</v>
      </c>
      <c r="L36" s="654">
        <v>995909</v>
      </c>
      <c r="M36" s="655">
        <v>995920</v>
      </c>
      <c r="N36" s="378">
        <f>L36-M36</f>
        <v>-11</v>
      </c>
      <c r="O36" s="378">
        <f>$F36*N36</f>
        <v>5500</v>
      </c>
      <c r="P36" s="379">
        <f>O36/1000000</f>
        <v>0.0055</v>
      </c>
      <c r="Q36" s="184"/>
    </row>
    <row r="37" spans="1:17" ht="19.5" customHeight="1">
      <c r="A37" s="331">
        <v>16</v>
      </c>
      <c r="B37" s="373" t="s">
        <v>293</v>
      </c>
      <c r="C37" s="371">
        <v>4902572</v>
      </c>
      <c r="D37" s="356" t="s">
        <v>13</v>
      </c>
      <c r="E37" s="364" t="s">
        <v>364</v>
      </c>
      <c r="F37" s="375">
        <v>-300</v>
      </c>
      <c r="G37" s="654">
        <v>999989</v>
      </c>
      <c r="H37" s="655">
        <v>999989</v>
      </c>
      <c r="I37" s="378">
        <f>G37-H37</f>
        <v>0</v>
      </c>
      <c r="J37" s="378">
        <f>$F37*I37</f>
        <v>0</v>
      </c>
      <c r="K37" s="379">
        <f>J37/1000000</f>
        <v>0</v>
      </c>
      <c r="L37" s="654">
        <v>999906</v>
      </c>
      <c r="M37" s="655">
        <v>999908</v>
      </c>
      <c r="N37" s="378">
        <f>L37-M37</f>
        <v>-2</v>
      </c>
      <c r="O37" s="378">
        <f>$F37*N37</f>
        <v>600</v>
      </c>
      <c r="P37" s="379">
        <f>O37/1000000</f>
        <v>0.0006</v>
      </c>
      <c r="Q37" s="184"/>
    </row>
    <row r="38" spans="1:17" ht="19.5" customHeight="1">
      <c r="A38" s="331"/>
      <c r="B38" s="370"/>
      <c r="C38" s="371"/>
      <c r="D38" s="371"/>
      <c r="E38" s="373"/>
      <c r="F38" s="371"/>
      <c r="G38" s="118"/>
      <c r="H38" s="52"/>
      <c r="I38" s="52"/>
      <c r="J38" s="52"/>
      <c r="K38" s="126"/>
      <c r="L38" s="46"/>
      <c r="M38" s="23"/>
      <c r="N38" s="23"/>
      <c r="O38" s="23"/>
      <c r="P38" s="30"/>
      <c r="Q38" s="184"/>
    </row>
    <row r="39" spans="1:17" ht="19.5" customHeight="1" thickBot="1">
      <c r="A39" s="376"/>
      <c r="B39" s="377" t="s">
        <v>291</v>
      </c>
      <c r="C39" s="377"/>
      <c r="D39" s="377"/>
      <c r="E39" s="377"/>
      <c r="F39" s="377"/>
      <c r="G39" s="128"/>
      <c r="H39" s="127"/>
      <c r="I39" s="127"/>
      <c r="J39" s="127"/>
      <c r="K39" s="634">
        <f>SUM(K30:K38)</f>
        <v>0.28589999999999993</v>
      </c>
      <c r="L39" s="391"/>
      <c r="M39" s="392"/>
      <c r="N39" s="392"/>
      <c r="O39" s="392"/>
      <c r="P39" s="384">
        <f>SUM(P30:P38)</f>
        <v>0.3074</v>
      </c>
      <c r="Q39" s="185"/>
    </row>
    <row r="40" spans="1:16" ht="13.5" thickTop="1">
      <c r="A40" s="66"/>
      <c r="B40" s="2"/>
      <c r="C40" s="115"/>
      <c r="D40" s="66"/>
      <c r="E40" s="115"/>
      <c r="F40" s="10"/>
      <c r="G40" s="10"/>
      <c r="H40" s="10"/>
      <c r="I40" s="10"/>
      <c r="J40" s="10"/>
      <c r="K40" s="11"/>
      <c r="L40" s="393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31" t="s">
        <v>350</v>
      </c>
      <c r="K43" s="395">
        <f>K21</f>
        <v>0.8268</v>
      </c>
      <c r="L43" s="394"/>
      <c r="M43" s="394"/>
      <c r="N43" s="394"/>
      <c r="O43" s="394"/>
      <c r="P43" s="395">
        <f>P21</f>
        <v>0.5045999999999999</v>
      </c>
    </row>
    <row r="44" spans="2:16" ht="21.75">
      <c r="B44" s="231" t="s">
        <v>351</v>
      </c>
      <c r="K44" s="395">
        <f>K27</f>
        <v>-0.4786</v>
      </c>
      <c r="L44" s="394"/>
      <c r="M44" s="394"/>
      <c r="N44" s="394"/>
      <c r="O44" s="394"/>
      <c r="P44" s="395">
        <f>P27</f>
        <v>-0.0545</v>
      </c>
    </row>
    <row r="45" spans="2:16" ht="21.75">
      <c r="B45" s="231" t="s">
        <v>352</v>
      </c>
      <c r="K45" s="395">
        <f>K39</f>
        <v>0.28589999999999993</v>
      </c>
      <c r="L45" s="394"/>
      <c r="M45" s="394"/>
      <c r="N45" s="394"/>
      <c r="O45" s="394"/>
      <c r="P45" s="628">
        <f>P39</f>
        <v>0.3074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55" zoomScaleNormal="75" zoomScaleSheetLayoutView="55" zoomScalePageLayoutView="0" workbookViewId="0" topLeftCell="A1">
      <selection activeCell="M38" sqref="M3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4" max="4" width="11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15.8515625" style="0" customWidth="1"/>
    <col min="18" max="18" width="7.57421875" style="0" customWidth="1"/>
  </cols>
  <sheetData>
    <row r="1" ht="26.25">
      <c r="A1" s="1" t="s">
        <v>254</v>
      </c>
    </row>
    <row r="2" spans="1:16" ht="20.25">
      <c r="A2" s="404" t="s">
        <v>255</v>
      </c>
      <c r="P2" s="352" t="str">
        <f>NDPL!Q1</f>
        <v>JANUARY-2011</v>
      </c>
    </row>
    <row r="3" spans="1:9" ht="18">
      <c r="A3" s="227" t="s">
        <v>369</v>
      </c>
      <c r="B3" s="227"/>
      <c r="C3" s="324"/>
      <c r="D3" s="325"/>
      <c r="E3" s="325"/>
      <c r="F3" s="324"/>
      <c r="G3" s="324"/>
      <c r="H3" s="324"/>
      <c r="I3" s="32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01/02/11</v>
      </c>
      <c r="H5" s="41" t="str">
        <f>NDPL!H5</f>
        <v>INTIAL READING 01/01/11</v>
      </c>
      <c r="I5" s="41" t="s">
        <v>4</v>
      </c>
      <c r="J5" s="41" t="s">
        <v>5</v>
      </c>
      <c r="K5" s="41" t="s">
        <v>6</v>
      </c>
      <c r="L5" s="43" t="str">
        <f>NDPL!G5</f>
        <v>FINAL READING 01/02/11</v>
      </c>
      <c r="M5" s="41" t="str">
        <f>NDPL!H5</f>
        <v>INTIAL READING 01/01/11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66" t="s">
        <v>300</v>
      </c>
      <c r="C8" s="663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7" t="s">
        <v>301</v>
      </c>
      <c r="C9" s="668" t="s">
        <v>295</v>
      </c>
      <c r="D9" s="153"/>
      <c r="E9" s="148"/>
      <c r="F9" s="150"/>
      <c r="G9" s="25"/>
      <c r="H9" s="21"/>
      <c r="I9" s="81"/>
      <c r="J9" s="81"/>
      <c r="K9" s="83"/>
      <c r="L9" s="225"/>
      <c r="M9" s="81"/>
      <c r="N9" s="81"/>
      <c r="O9" s="81"/>
      <c r="P9" s="83"/>
      <c r="Q9" s="184"/>
    </row>
    <row r="10" spans="1:17" ht="20.25">
      <c r="A10" s="645">
        <v>1</v>
      </c>
      <c r="B10" s="662" t="s">
        <v>296</v>
      </c>
      <c r="C10" s="663">
        <v>4902497</v>
      </c>
      <c r="D10" s="664" t="s">
        <v>13</v>
      </c>
      <c r="E10" s="148" t="s">
        <v>373</v>
      </c>
      <c r="F10" s="665">
        <v>2000</v>
      </c>
      <c r="G10" s="654">
        <v>5992</v>
      </c>
      <c r="H10" s="655">
        <v>5396</v>
      </c>
      <c r="I10" s="655">
        <f>G10-H10</f>
        <v>596</v>
      </c>
      <c r="J10" s="655">
        <f>$F10*I10</f>
        <v>1192000</v>
      </c>
      <c r="K10" s="655">
        <f>J10/1000000</f>
        <v>1.192</v>
      </c>
      <c r="L10" s="654">
        <v>999918</v>
      </c>
      <c r="M10" s="655">
        <v>999876</v>
      </c>
      <c r="N10" s="619">
        <f>L10-M10</f>
        <v>42</v>
      </c>
      <c r="O10" s="619">
        <f>$F10*N10</f>
        <v>84000</v>
      </c>
      <c r="P10" s="621">
        <f>O10/1000000</f>
        <v>0.084</v>
      </c>
      <c r="Q10" s="184"/>
    </row>
    <row r="11" spans="1:17" ht="20.25">
      <c r="A11" s="645">
        <v>2</v>
      </c>
      <c r="B11" s="662" t="s">
        <v>298</v>
      </c>
      <c r="C11" s="663">
        <v>4902498</v>
      </c>
      <c r="D11" s="664" t="s">
        <v>13</v>
      </c>
      <c r="E11" s="148" t="s">
        <v>373</v>
      </c>
      <c r="F11" s="665">
        <v>2000</v>
      </c>
      <c r="G11" s="654">
        <v>4876</v>
      </c>
      <c r="H11" s="655">
        <v>4590</v>
      </c>
      <c r="I11" s="655">
        <f>G11-H11</f>
        <v>286</v>
      </c>
      <c r="J11" s="655">
        <f>$F11*I11</f>
        <v>572000</v>
      </c>
      <c r="K11" s="655">
        <f>J11/1000000</f>
        <v>0.572</v>
      </c>
      <c r="L11" s="654">
        <v>999698</v>
      </c>
      <c r="M11" s="655">
        <v>999653</v>
      </c>
      <c r="N11" s="619">
        <f>L11-M11</f>
        <v>45</v>
      </c>
      <c r="O11" s="619">
        <f>$F11*N11</f>
        <v>90000</v>
      </c>
      <c r="P11" s="621">
        <f>O11/1000000</f>
        <v>0.09</v>
      </c>
      <c r="Q11" s="184"/>
    </row>
    <row r="12" spans="1:17" ht="12.75">
      <c r="A12" s="118"/>
      <c r="B12" s="154"/>
      <c r="C12" s="136"/>
      <c r="D12" s="155"/>
      <c r="E12" s="155"/>
      <c r="F12" s="156"/>
      <c r="G12" s="162"/>
      <c r="H12" s="163"/>
      <c r="I12" s="81"/>
      <c r="J12" s="81"/>
      <c r="K12" s="83"/>
      <c r="L12" s="225"/>
      <c r="M12" s="81"/>
      <c r="N12" s="81"/>
      <c r="O12" s="81"/>
      <c r="P12" s="83"/>
      <c r="Q12" s="184"/>
    </row>
    <row r="13" spans="1:17" ht="12.75">
      <c r="A13" s="118"/>
      <c r="B13" s="157"/>
      <c r="C13" s="136"/>
      <c r="D13" s="155"/>
      <c r="E13" s="155"/>
      <c r="F13" s="156"/>
      <c r="G13" s="162"/>
      <c r="H13" s="163"/>
      <c r="I13" s="81"/>
      <c r="J13" s="81"/>
      <c r="K13" s="83"/>
      <c r="L13" s="225"/>
      <c r="M13" s="81"/>
      <c r="N13" s="81"/>
      <c r="O13" s="81"/>
      <c r="P13" s="83"/>
      <c r="Q13" s="184"/>
    </row>
    <row r="14" spans="1:17" ht="12.75">
      <c r="A14" s="118"/>
      <c r="B14" s="154"/>
      <c r="C14" s="136"/>
      <c r="D14" s="155"/>
      <c r="E14" s="155"/>
      <c r="F14" s="156"/>
      <c r="G14" s="162"/>
      <c r="H14" s="163"/>
      <c r="I14" s="81"/>
      <c r="J14" s="81"/>
      <c r="K14" s="83"/>
      <c r="L14" s="225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155"/>
      <c r="E15" s="155"/>
      <c r="F15" s="156"/>
      <c r="G15" s="162"/>
      <c r="H15" s="679" t="s">
        <v>336</v>
      </c>
      <c r="I15" s="656"/>
      <c r="J15" s="378"/>
      <c r="K15" s="657">
        <f>SUM(K10:K11)</f>
        <v>1.7639999999999998</v>
      </c>
      <c r="L15" s="225"/>
      <c r="M15" s="680" t="s">
        <v>336</v>
      </c>
      <c r="N15" s="658"/>
      <c r="O15" s="650"/>
      <c r="P15" s="659">
        <f>SUM(P10:P11)</f>
        <v>0.174</v>
      </c>
      <c r="Q15" s="184"/>
    </row>
    <row r="16" spans="1:17" ht="18">
      <c r="A16" s="118"/>
      <c r="B16" s="399" t="s">
        <v>12</v>
      </c>
      <c r="C16" s="398"/>
      <c r="D16" s="155"/>
      <c r="E16" s="155"/>
      <c r="F16" s="156"/>
      <c r="G16" s="162"/>
      <c r="H16" s="163"/>
      <c r="I16" s="81"/>
      <c r="J16" s="81"/>
      <c r="K16" s="83"/>
      <c r="L16" s="225"/>
      <c r="M16" s="81"/>
      <c r="N16" s="81"/>
      <c r="O16" s="81"/>
      <c r="P16" s="83"/>
      <c r="Q16" s="184"/>
    </row>
    <row r="17" spans="1:17" ht="18">
      <c r="A17" s="158"/>
      <c r="B17" s="265" t="s">
        <v>302</v>
      </c>
      <c r="C17" s="188" t="s">
        <v>295</v>
      </c>
      <c r="D17" s="153"/>
      <c r="E17" s="155"/>
      <c r="F17" s="160"/>
      <c r="G17" s="25"/>
      <c r="H17" s="21"/>
      <c r="I17" s="81"/>
      <c r="J17" s="81"/>
      <c r="K17" s="83"/>
      <c r="L17" s="225"/>
      <c r="M17" s="81"/>
      <c r="N17" s="81"/>
      <c r="O17" s="81"/>
      <c r="P17" s="83"/>
      <c r="Q17" s="184"/>
    </row>
    <row r="18" spans="1:17" ht="20.25">
      <c r="A18" s="333">
        <v>3</v>
      </c>
      <c r="B18" s="397" t="s">
        <v>296</v>
      </c>
      <c r="C18" s="398">
        <v>4902505</v>
      </c>
      <c r="D18" s="381" t="s">
        <v>13</v>
      </c>
      <c r="E18" s="148" t="s">
        <v>373</v>
      </c>
      <c r="F18" s="669">
        <v>1000</v>
      </c>
      <c r="G18" s="655">
        <v>999753</v>
      </c>
      <c r="H18" s="655">
        <v>999753</v>
      </c>
      <c r="I18" s="655">
        <f>G18-H18</f>
        <v>0</v>
      </c>
      <c r="J18" s="655">
        <f>$F18*I18</f>
        <v>0</v>
      </c>
      <c r="K18" s="655">
        <f>J18/1000000</f>
        <v>0</v>
      </c>
      <c r="L18" s="654">
        <v>41501</v>
      </c>
      <c r="M18" s="655">
        <v>40933</v>
      </c>
      <c r="N18" s="619">
        <f>L18-M18</f>
        <v>568</v>
      </c>
      <c r="O18" s="619">
        <f>$F18*N18</f>
        <v>568000</v>
      </c>
      <c r="P18" s="621">
        <f>O18/1000000</f>
        <v>0.568</v>
      </c>
      <c r="Q18" s="184"/>
    </row>
    <row r="19" spans="1:17" ht="20.25">
      <c r="A19" s="333">
        <v>4</v>
      </c>
      <c r="B19" s="397" t="s">
        <v>298</v>
      </c>
      <c r="C19" s="398">
        <v>4902506</v>
      </c>
      <c r="D19" s="381" t="s">
        <v>13</v>
      </c>
      <c r="E19" s="148" t="s">
        <v>373</v>
      </c>
      <c r="F19" s="669">
        <v>1000</v>
      </c>
      <c r="G19" s="654">
        <v>991499</v>
      </c>
      <c r="H19" s="655">
        <v>991499</v>
      </c>
      <c r="I19" s="655">
        <f>G19-H19</f>
        <v>0</v>
      </c>
      <c r="J19" s="655">
        <f>$F19*I19</f>
        <v>0</v>
      </c>
      <c r="K19" s="655">
        <f>J19/1000000</f>
        <v>0</v>
      </c>
      <c r="L19" s="654">
        <v>985779</v>
      </c>
      <c r="M19" s="655">
        <v>985376</v>
      </c>
      <c r="N19" s="619">
        <f>L19-M19</f>
        <v>403</v>
      </c>
      <c r="O19" s="619">
        <f>$F19*N19</f>
        <v>403000</v>
      </c>
      <c r="P19" s="621">
        <f>O19/1000000</f>
        <v>0.403</v>
      </c>
      <c r="Q19" s="184"/>
    </row>
    <row r="20" spans="1:17" ht="12.75">
      <c r="A20" s="118"/>
      <c r="B20" s="157"/>
      <c r="C20" s="136"/>
      <c r="D20" s="155"/>
      <c r="E20" s="155"/>
      <c r="F20" s="156"/>
      <c r="G20" s="162"/>
      <c r="H20" s="163"/>
      <c r="I20" s="81"/>
      <c r="J20" s="81"/>
      <c r="K20" s="83"/>
      <c r="L20" s="225"/>
      <c r="M20" s="81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2"/>
      <c r="M22" s="23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8">
      <c r="A24" s="25"/>
      <c r="B24" s="21"/>
      <c r="C24" s="21"/>
      <c r="D24" s="21"/>
      <c r="E24" s="21"/>
      <c r="F24" s="21"/>
      <c r="G24" s="25"/>
      <c r="H24" s="682" t="s">
        <v>336</v>
      </c>
      <c r="I24" s="681"/>
      <c r="J24" s="543"/>
      <c r="K24" s="660">
        <f>SUM(K18:K19)</f>
        <v>0</v>
      </c>
      <c r="L24" s="25"/>
      <c r="M24" s="682" t="s">
        <v>336</v>
      </c>
      <c r="N24" s="660"/>
      <c r="O24" s="543"/>
      <c r="P24" s="661">
        <f>SUM(P18:P19)</f>
        <v>0.971</v>
      </c>
      <c r="Q24" s="184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5"/>
      <c r="Q25" s="184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42"/>
      <c r="J26" s="32"/>
      <c r="K26" s="243"/>
      <c r="L26" s="31"/>
      <c r="M26" s="32"/>
      <c r="N26" s="242"/>
      <c r="O26" s="32"/>
      <c r="P26" s="243"/>
      <c r="Q26" s="185"/>
    </row>
    <row r="27" ht="13.5" thickTop="1"/>
    <row r="31" spans="1:16" ht="18">
      <c r="A31" s="670" t="s">
        <v>304</v>
      </c>
      <c r="B31" s="228"/>
      <c r="C31" s="228"/>
      <c r="D31" s="228"/>
      <c r="E31" s="228"/>
      <c r="F31" s="228"/>
      <c r="K31" s="164">
        <f>(K15+K24)</f>
        <v>1.7639999999999998</v>
      </c>
      <c r="L31" s="165"/>
      <c r="M31" s="165"/>
      <c r="N31" s="165"/>
      <c r="O31" s="165"/>
      <c r="P31" s="164">
        <f>(P15+P24)</f>
        <v>1.145</v>
      </c>
    </row>
    <row r="34" spans="1:2" ht="18">
      <c r="A34" s="670" t="s">
        <v>305</v>
      </c>
      <c r="B34" s="670" t="s">
        <v>306</v>
      </c>
    </row>
    <row r="35" spans="1:16" ht="18">
      <c r="A35" s="244"/>
      <c r="B35" s="244"/>
      <c r="H35" s="189" t="s">
        <v>307</v>
      </c>
      <c r="I35" s="228"/>
      <c r="J35" s="189"/>
      <c r="K35" s="340">
        <v>0</v>
      </c>
      <c r="L35" s="340"/>
      <c r="M35" s="340"/>
      <c r="N35" s="340"/>
      <c r="O35" s="340"/>
      <c r="P35" s="340">
        <v>0</v>
      </c>
    </row>
    <row r="36" spans="8:16" ht="18">
      <c r="H36" s="189" t="s">
        <v>308</v>
      </c>
      <c r="I36" s="228"/>
      <c r="J36" s="189"/>
      <c r="K36" s="340">
        <f>BRPL!K17</f>
        <v>0</v>
      </c>
      <c r="L36" s="340"/>
      <c r="M36" s="340"/>
      <c r="N36" s="340"/>
      <c r="O36" s="340"/>
      <c r="P36" s="340">
        <f>BRPL!P17</f>
        <v>0</v>
      </c>
    </row>
    <row r="37" spans="8:16" ht="18">
      <c r="H37" s="189" t="s">
        <v>309</v>
      </c>
      <c r="I37" s="228"/>
      <c r="J37" s="189"/>
      <c r="K37" s="228">
        <f>BYPL!K28</f>
        <v>0.07590000000000001</v>
      </c>
      <c r="L37" s="228"/>
      <c r="M37" s="671"/>
      <c r="N37" s="228"/>
      <c r="O37" s="228"/>
      <c r="P37" s="228">
        <f>BYPL!P28</f>
        <v>1.3310000000000002</v>
      </c>
    </row>
    <row r="38" spans="8:16" ht="18">
      <c r="H38" s="189" t="s">
        <v>310</v>
      </c>
      <c r="I38" s="228"/>
      <c r="J38" s="189"/>
      <c r="K38" s="228">
        <f>NDMC!K30</f>
        <v>-0.276</v>
      </c>
      <c r="L38" s="228"/>
      <c r="M38" s="228"/>
      <c r="N38" s="228"/>
      <c r="O38" s="228"/>
      <c r="P38" s="228">
        <f>NDMC!P30</f>
        <v>2.2583</v>
      </c>
    </row>
    <row r="39" spans="8:16" ht="18">
      <c r="H39" s="189" t="s">
        <v>311</v>
      </c>
      <c r="I39" s="228"/>
      <c r="J39" s="189"/>
      <c r="K39" s="228"/>
      <c r="L39" s="228"/>
      <c r="M39" s="228"/>
      <c r="N39" s="228"/>
      <c r="O39" s="228"/>
      <c r="P39" s="228"/>
    </row>
    <row r="40" spans="8:16" ht="18">
      <c r="H40" s="672" t="s">
        <v>312</v>
      </c>
      <c r="I40" s="189"/>
      <c r="J40" s="189"/>
      <c r="K40" s="189">
        <f>SUM(K35:K39)</f>
        <v>-0.2001</v>
      </c>
      <c r="L40" s="228"/>
      <c r="M40" s="228"/>
      <c r="N40" s="228"/>
      <c r="O40" s="228"/>
      <c r="P40" s="189">
        <f>SUM(P35:P39)</f>
        <v>3.5893000000000006</v>
      </c>
    </row>
    <row r="41" spans="8:16" ht="18">
      <c r="H41" s="228"/>
      <c r="I41" s="228"/>
      <c r="J41" s="228"/>
      <c r="K41" s="228"/>
      <c r="L41" s="228"/>
      <c r="M41" s="228"/>
      <c r="N41" s="228"/>
      <c r="O41" s="228"/>
      <c r="P41" s="228"/>
    </row>
    <row r="42" spans="1:16" ht="18">
      <c r="A42" s="670" t="s">
        <v>337</v>
      </c>
      <c r="B42" s="138"/>
      <c r="C42" s="138"/>
      <c r="D42" s="138"/>
      <c r="E42" s="138"/>
      <c r="F42" s="138"/>
      <c r="G42" s="138"/>
      <c r="H42" s="189"/>
      <c r="I42" s="673"/>
      <c r="J42" s="189"/>
      <c r="K42" s="673">
        <f>K31+K40</f>
        <v>1.5638999999999998</v>
      </c>
      <c r="L42" s="228"/>
      <c r="M42" s="228"/>
      <c r="N42" s="228"/>
      <c r="O42" s="228"/>
      <c r="P42" s="673">
        <f>P31+P40</f>
        <v>4.734300000000001</v>
      </c>
    </row>
    <row r="43" spans="1:10" ht="18">
      <c r="A43" s="189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0" ht="18">
      <c r="A44" s="672" t="s">
        <v>313</v>
      </c>
      <c r="B44" s="189" t="s">
        <v>314</v>
      </c>
      <c r="C44" s="138"/>
      <c r="D44" s="138"/>
      <c r="E44" s="138"/>
      <c r="F44" s="138"/>
      <c r="G44" s="138"/>
      <c r="H44" s="138"/>
      <c r="I44" s="167"/>
      <c r="J44" s="138"/>
    </row>
    <row r="45" spans="1:10" ht="12.75">
      <c r="A45" s="166"/>
      <c r="B45" s="137"/>
      <c r="C45" s="138"/>
      <c r="D45" s="138"/>
      <c r="E45" s="138"/>
      <c r="F45" s="138"/>
      <c r="G45" s="138"/>
      <c r="H45" s="138"/>
      <c r="I45" s="167"/>
      <c r="J45" s="138"/>
    </row>
    <row r="46" spans="1:16" ht="18">
      <c r="A46" s="674" t="s">
        <v>315</v>
      </c>
      <c r="B46" s="675" t="s">
        <v>316</v>
      </c>
      <c r="C46" s="676" t="s">
        <v>317</v>
      </c>
      <c r="D46" s="675"/>
      <c r="E46" s="675"/>
      <c r="F46" s="675"/>
      <c r="G46" s="543">
        <v>28.7238</v>
      </c>
      <c r="H46" s="675" t="s">
        <v>318</v>
      </c>
      <c r="I46" s="675"/>
      <c r="J46" s="677"/>
      <c r="K46" s="675">
        <f>($K$42*G46)/100</f>
        <v>0.44921150819999994</v>
      </c>
      <c r="L46" s="675"/>
      <c r="M46" s="675"/>
      <c r="N46" s="675"/>
      <c r="O46" s="675"/>
      <c r="P46" s="675">
        <f>($P$42*G46)/100</f>
        <v>1.3598708634000005</v>
      </c>
    </row>
    <row r="47" spans="1:16" ht="18">
      <c r="A47" s="674" t="s">
        <v>319</v>
      </c>
      <c r="B47" s="675" t="s">
        <v>374</v>
      </c>
      <c r="C47" s="676" t="s">
        <v>317</v>
      </c>
      <c r="D47" s="675"/>
      <c r="E47" s="675"/>
      <c r="F47" s="675"/>
      <c r="G47" s="543">
        <v>40.6934</v>
      </c>
      <c r="H47" s="675" t="s">
        <v>318</v>
      </c>
      <c r="I47" s="675"/>
      <c r="J47" s="677"/>
      <c r="K47" s="675">
        <f>($K$42*G47)/100</f>
        <v>0.6364040825999999</v>
      </c>
      <c r="L47" s="675"/>
      <c r="M47" s="675"/>
      <c r="N47" s="675"/>
      <c r="O47" s="675"/>
      <c r="P47" s="675">
        <f>($P$42*G47)/100</f>
        <v>1.9265476362000005</v>
      </c>
    </row>
    <row r="48" spans="1:16" ht="18">
      <c r="A48" s="674" t="s">
        <v>320</v>
      </c>
      <c r="B48" s="675" t="s">
        <v>375</v>
      </c>
      <c r="C48" s="676" t="s">
        <v>317</v>
      </c>
      <c r="D48" s="675"/>
      <c r="E48" s="675"/>
      <c r="F48" s="675"/>
      <c r="G48" s="543">
        <v>23.1722</v>
      </c>
      <c r="H48" s="675" t="s">
        <v>318</v>
      </c>
      <c r="I48" s="675"/>
      <c r="J48" s="677"/>
      <c r="K48" s="675">
        <f>($K$42*G48)/100</f>
        <v>0.36239003579999995</v>
      </c>
      <c r="L48" s="675"/>
      <c r="M48" s="675"/>
      <c r="N48" s="675"/>
      <c r="O48" s="675"/>
      <c r="P48" s="675">
        <f>($P$42*G48)/100</f>
        <v>1.0970414646000002</v>
      </c>
    </row>
    <row r="49" spans="1:16" ht="18">
      <c r="A49" s="674" t="s">
        <v>321</v>
      </c>
      <c r="B49" s="675" t="s">
        <v>376</v>
      </c>
      <c r="C49" s="676" t="s">
        <v>317</v>
      </c>
      <c r="D49" s="675"/>
      <c r="E49" s="675"/>
      <c r="F49" s="675"/>
      <c r="G49" s="543">
        <v>6.2606</v>
      </c>
      <c r="H49" s="675" t="s">
        <v>318</v>
      </c>
      <c r="I49" s="675"/>
      <c r="J49" s="677"/>
      <c r="K49" s="675">
        <f>($K$42*G49)/100</f>
        <v>0.09790952339999999</v>
      </c>
      <c r="L49" s="675"/>
      <c r="M49" s="675"/>
      <c r="N49" s="675"/>
      <c r="O49" s="675"/>
      <c r="P49" s="675">
        <f>($P$42*G49)/100</f>
        <v>0.2963955858000001</v>
      </c>
    </row>
    <row r="50" spans="1:16" ht="18">
      <c r="A50" s="674" t="s">
        <v>322</v>
      </c>
      <c r="B50" s="675" t="s">
        <v>377</v>
      </c>
      <c r="C50" s="676" t="s">
        <v>317</v>
      </c>
      <c r="D50" s="675"/>
      <c r="E50" s="675"/>
      <c r="F50" s="675"/>
      <c r="G50" s="543">
        <v>1.1499</v>
      </c>
      <c r="H50" s="675" t="s">
        <v>318</v>
      </c>
      <c r="I50" s="675"/>
      <c r="J50" s="677"/>
      <c r="K50" s="675">
        <f>($K$42*G50)/100</f>
        <v>0.0179832861</v>
      </c>
      <c r="L50" s="675"/>
      <c r="M50" s="675"/>
      <c r="N50" s="675"/>
      <c r="O50" s="675"/>
      <c r="P50" s="675">
        <f>($P$42*G50)/100</f>
        <v>0.0544397157</v>
      </c>
    </row>
    <row r="51" spans="6:10" ht="12.75">
      <c r="F51" s="168"/>
      <c r="J51" s="169"/>
    </row>
    <row r="52" spans="1:10" ht="15">
      <c r="A52" s="678" t="s">
        <v>401</v>
      </c>
      <c r="F52" s="168"/>
      <c r="J52" s="169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29" sqref="T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326"/>
      <c r="R1" s="21"/>
    </row>
    <row r="2" spans="1:18" ht="30">
      <c r="A2" s="254"/>
      <c r="B2" s="21"/>
      <c r="C2" s="21"/>
      <c r="D2" s="21"/>
      <c r="E2" s="21"/>
      <c r="F2" s="21"/>
      <c r="G2" s="530" t="s">
        <v>372</v>
      </c>
      <c r="H2" s="21"/>
      <c r="I2" s="21"/>
      <c r="J2" s="21"/>
      <c r="K2" s="21"/>
      <c r="L2" s="21"/>
      <c r="M2" s="21"/>
      <c r="N2" s="21"/>
      <c r="O2" s="21"/>
      <c r="P2" s="21"/>
      <c r="Q2" s="327"/>
      <c r="R2" s="21"/>
    </row>
    <row r="3" spans="1:18" ht="26.25">
      <c r="A3" s="25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7"/>
      <c r="R3" s="21"/>
    </row>
    <row r="4" spans="1:18" ht="25.5">
      <c r="A4" s="25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7"/>
      <c r="R4" s="21"/>
    </row>
    <row r="5" spans="1:18" ht="23.25">
      <c r="A5" s="260"/>
      <c r="B5" s="21"/>
      <c r="C5" s="525" t="s">
        <v>390</v>
      </c>
      <c r="D5" s="21"/>
      <c r="E5" s="21"/>
      <c r="F5" s="21"/>
      <c r="G5" s="21"/>
      <c r="H5" s="21"/>
      <c r="I5" s="21"/>
      <c r="J5" s="21"/>
      <c r="K5" s="21"/>
      <c r="L5" s="257"/>
      <c r="M5" s="21"/>
      <c r="N5" s="21"/>
      <c r="O5" s="21"/>
      <c r="P5" s="21"/>
      <c r="Q5" s="327"/>
      <c r="R5" s="21"/>
    </row>
    <row r="6" spans="1:18" ht="18">
      <c r="A6" s="256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7"/>
      <c r="R6" s="21"/>
    </row>
    <row r="7" spans="1:18" ht="26.25">
      <c r="A7" s="254"/>
      <c r="B7" s="21"/>
      <c r="C7" s="21"/>
      <c r="D7" s="21"/>
      <c r="E7" s="21"/>
      <c r="F7" s="309" t="s">
        <v>397</v>
      </c>
      <c r="G7" s="21"/>
      <c r="H7" s="21"/>
      <c r="I7" s="21"/>
      <c r="J7" s="21"/>
      <c r="K7" s="21"/>
      <c r="L7" s="257"/>
      <c r="M7" s="21"/>
      <c r="N7" s="21"/>
      <c r="O7" s="21"/>
      <c r="P7" s="21"/>
      <c r="Q7" s="327"/>
      <c r="R7" s="21"/>
    </row>
    <row r="8" spans="1:18" ht="25.5">
      <c r="A8" s="255"/>
      <c r="B8" s="258"/>
      <c r="C8" s="21"/>
      <c r="D8" s="21"/>
      <c r="E8" s="21"/>
      <c r="F8" s="21"/>
      <c r="G8" s="21"/>
      <c r="H8" s="259"/>
      <c r="I8" s="21"/>
      <c r="J8" s="21"/>
      <c r="K8" s="21"/>
      <c r="L8" s="21"/>
      <c r="M8" s="21"/>
      <c r="N8" s="21"/>
      <c r="O8" s="21"/>
      <c r="P8" s="21"/>
      <c r="Q8" s="327"/>
      <c r="R8" s="21"/>
    </row>
    <row r="9" spans="1:18" ht="12.75">
      <c r="A9" s="260"/>
      <c r="B9" s="21"/>
      <c r="C9" s="21"/>
      <c r="D9" s="21"/>
      <c r="E9" s="21"/>
      <c r="F9" s="21"/>
      <c r="G9" s="21"/>
      <c r="H9" s="261"/>
      <c r="I9" s="21"/>
      <c r="J9" s="21"/>
      <c r="K9" s="21"/>
      <c r="L9" s="21"/>
      <c r="M9" s="21"/>
      <c r="N9" s="21"/>
      <c r="O9" s="21"/>
      <c r="P9" s="21"/>
      <c r="Q9" s="327"/>
      <c r="R9" s="21"/>
    </row>
    <row r="10" spans="1:18" ht="45.75" customHeight="1">
      <c r="A10" s="260"/>
      <c r="B10" s="316" t="s">
        <v>338</v>
      </c>
      <c r="C10" s="21"/>
      <c r="D10" s="21"/>
      <c r="E10" s="21"/>
      <c r="F10" s="21"/>
      <c r="G10" s="21"/>
      <c r="H10" s="261"/>
      <c r="I10" s="310"/>
      <c r="J10" s="80"/>
      <c r="K10" s="80"/>
      <c r="L10" s="80"/>
      <c r="M10" s="80"/>
      <c r="N10" s="310"/>
      <c r="O10" s="80"/>
      <c r="P10" s="80"/>
      <c r="Q10" s="327"/>
      <c r="R10" s="21"/>
    </row>
    <row r="11" spans="1:19" ht="20.25">
      <c r="A11" s="260"/>
      <c r="B11" s="21"/>
      <c r="C11" s="21"/>
      <c r="D11" s="21"/>
      <c r="E11" s="21"/>
      <c r="F11" s="21"/>
      <c r="G11" s="21"/>
      <c r="H11" s="264"/>
      <c r="I11" s="561" t="s">
        <v>357</v>
      </c>
      <c r="J11" s="311"/>
      <c r="K11" s="311"/>
      <c r="L11" s="311"/>
      <c r="M11" s="311"/>
      <c r="N11" s="561" t="s">
        <v>358</v>
      </c>
      <c r="O11" s="311"/>
      <c r="P11" s="311"/>
      <c r="Q11" s="519"/>
      <c r="R11" s="267"/>
      <c r="S11" s="247"/>
    </row>
    <row r="12" spans="1:18" ht="12.75">
      <c r="A12" s="260"/>
      <c r="B12" s="21"/>
      <c r="C12" s="21"/>
      <c r="D12" s="21"/>
      <c r="E12" s="21"/>
      <c r="F12" s="21"/>
      <c r="G12" s="21"/>
      <c r="H12" s="261"/>
      <c r="I12" s="308"/>
      <c r="J12" s="308"/>
      <c r="K12" s="308"/>
      <c r="L12" s="308"/>
      <c r="M12" s="308"/>
      <c r="N12" s="308"/>
      <c r="O12" s="308"/>
      <c r="P12" s="308"/>
      <c r="Q12" s="327"/>
      <c r="R12" s="21"/>
    </row>
    <row r="13" spans="1:18" ht="26.25">
      <c r="A13" s="524">
        <v>1</v>
      </c>
      <c r="B13" s="525" t="s">
        <v>339</v>
      </c>
      <c r="C13" s="526"/>
      <c r="D13" s="526"/>
      <c r="E13" s="523"/>
      <c r="F13" s="523"/>
      <c r="G13" s="263"/>
      <c r="H13" s="520"/>
      <c r="I13" s="521">
        <f>NDPL!K157</f>
        <v>-2.818411508199999</v>
      </c>
      <c r="J13" s="309"/>
      <c r="K13" s="309"/>
      <c r="L13" s="309"/>
      <c r="M13" s="520"/>
      <c r="N13" s="521">
        <f>NDPL!P157</f>
        <v>-2.2419708634</v>
      </c>
      <c r="O13" s="309"/>
      <c r="P13" s="309"/>
      <c r="Q13" s="327"/>
      <c r="R13" s="21"/>
    </row>
    <row r="14" spans="1:18" ht="26.25">
      <c r="A14" s="524"/>
      <c r="B14" s="525"/>
      <c r="C14" s="526"/>
      <c r="D14" s="526"/>
      <c r="E14" s="523"/>
      <c r="F14" s="523"/>
      <c r="G14" s="263"/>
      <c r="H14" s="520"/>
      <c r="I14" s="521"/>
      <c r="J14" s="309"/>
      <c r="K14" s="309"/>
      <c r="L14" s="309"/>
      <c r="M14" s="520"/>
      <c r="N14" s="521"/>
      <c r="O14" s="309"/>
      <c r="P14" s="309"/>
      <c r="Q14" s="327"/>
      <c r="R14" s="21"/>
    </row>
    <row r="15" spans="1:18" ht="26.25">
      <c r="A15" s="524"/>
      <c r="B15" s="525"/>
      <c r="C15" s="526"/>
      <c r="D15" s="526"/>
      <c r="E15" s="523"/>
      <c r="F15" s="523"/>
      <c r="G15" s="258"/>
      <c r="H15" s="520"/>
      <c r="I15" s="521"/>
      <c r="J15" s="309"/>
      <c r="K15" s="309"/>
      <c r="L15" s="309"/>
      <c r="M15" s="520"/>
      <c r="N15" s="521"/>
      <c r="O15" s="309"/>
      <c r="P15" s="309"/>
      <c r="Q15" s="327"/>
      <c r="R15" s="21"/>
    </row>
    <row r="16" spans="1:18" ht="26.25">
      <c r="A16" s="524">
        <v>2</v>
      </c>
      <c r="B16" s="525" t="s">
        <v>340</v>
      </c>
      <c r="C16" s="526"/>
      <c r="D16" s="526"/>
      <c r="E16" s="523"/>
      <c r="F16" s="523"/>
      <c r="G16" s="263"/>
      <c r="H16" s="520"/>
      <c r="I16" s="521">
        <f>BRPL!K170</f>
        <v>-1.6100881006000005</v>
      </c>
      <c r="J16" s="309"/>
      <c r="K16" s="309"/>
      <c r="L16" s="309"/>
      <c r="M16" s="520" t="s">
        <v>371</v>
      </c>
      <c r="N16" s="521">
        <f>BRPL!P170</f>
        <v>11.347618823800003</v>
      </c>
      <c r="O16" s="309"/>
      <c r="P16" s="309"/>
      <c r="Q16" s="327"/>
      <c r="R16" s="21"/>
    </row>
    <row r="17" spans="1:18" ht="26.25">
      <c r="A17" s="524"/>
      <c r="B17" s="525"/>
      <c r="C17" s="526"/>
      <c r="D17" s="526"/>
      <c r="E17" s="523"/>
      <c r="F17" s="523"/>
      <c r="G17" s="263"/>
      <c r="H17" s="520"/>
      <c r="I17" s="521"/>
      <c r="J17" s="309"/>
      <c r="K17" s="309"/>
      <c r="L17" s="309"/>
      <c r="M17" s="520"/>
      <c r="N17" s="521"/>
      <c r="O17" s="309"/>
      <c r="P17" s="309"/>
      <c r="Q17" s="327"/>
      <c r="R17" s="21"/>
    </row>
    <row r="18" spans="1:18" ht="26.25">
      <c r="A18" s="524"/>
      <c r="B18" s="525"/>
      <c r="C18" s="526"/>
      <c r="D18" s="526"/>
      <c r="E18" s="523"/>
      <c r="F18" s="523"/>
      <c r="G18" s="258"/>
      <c r="H18" s="520"/>
      <c r="I18" s="521"/>
      <c r="J18" s="309"/>
      <c r="K18" s="309"/>
      <c r="L18" s="309"/>
      <c r="M18" s="520"/>
      <c r="N18" s="521"/>
      <c r="O18" s="309"/>
      <c r="P18" s="309"/>
      <c r="Q18" s="327"/>
      <c r="R18" s="21"/>
    </row>
    <row r="19" spans="1:18" ht="26.25">
      <c r="A19" s="524">
        <v>3</v>
      </c>
      <c r="B19" s="525" t="s">
        <v>341</v>
      </c>
      <c r="C19" s="526"/>
      <c r="D19" s="526"/>
      <c r="E19" s="523"/>
      <c r="F19" s="523"/>
      <c r="G19" s="263"/>
      <c r="H19" s="520"/>
      <c r="I19" s="521">
        <f>BYPL!K163</f>
        <v>-1.680556825800001</v>
      </c>
      <c r="J19" s="309"/>
      <c r="K19" s="309"/>
      <c r="L19" s="309"/>
      <c r="M19" s="520" t="s">
        <v>371</v>
      </c>
      <c r="N19" s="521">
        <f>BYPL!P163</f>
        <v>3.2450918754</v>
      </c>
      <c r="O19" s="309"/>
      <c r="P19" s="309"/>
      <c r="Q19" s="327"/>
      <c r="R19" s="21"/>
    </row>
    <row r="20" spans="1:18" ht="26.25">
      <c r="A20" s="524"/>
      <c r="B20" s="525"/>
      <c r="C20" s="526"/>
      <c r="D20" s="526"/>
      <c r="E20" s="523"/>
      <c r="F20" s="523"/>
      <c r="G20" s="263"/>
      <c r="H20" s="520"/>
      <c r="I20" s="521"/>
      <c r="J20" s="309"/>
      <c r="K20" s="309"/>
      <c r="L20" s="309"/>
      <c r="M20" s="520"/>
      <c r="N20" s="521"/>
      <c r="O20" s="309"/>
      <c r="P20" s="309"/>
      <c r="Q20" s="327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9"/>
      <c r="K21" s="309"/>
      <c r="L21" s="309"/>
      <c r="M21" s="520"/>
      <c r="N21" s="521"/>
      <c r="O21" s="309"/>
      <c r="P21" s="309"/>
      <c r="Q21" s="327"/>
      <c r="R21" s="21"/>
    </row>
    <row r="22" spans="1:18" ht="26.25">
      <c r="A22" s="524">
        <v>4</v>
      </c>
      <c r="B22" s="525" t="s">
        <v>342</v>
      </c>
      <c r="C22" s="527"/>
      <c r="D22" s="527"/>
      <c r="E22" s="349"/>
      <c r="F22" s="349"/>
      <c r="G22" s="263"/>
      <c r="H22" s="520" t="s">
        <v>371</v>
      </c>
      <c r="I22" s="521">
        <f>NDMC!K74</f>
        <v>4.2699904766</v>
      </c>
      <c r="J22" s="309"/>
      <c r="K22" s="309"/>
      <c r="L22" s="309"/>
      <c r="M22" s="520" t="s">
        <v>371</v>
      </c>
      <c r="N22" s="521">
        <f>NDMC!P74</f>
        <v>3.739404414200001</v>
      </c>
      <c r="O22" s="309"/>
      <c r="P22" s="309"/>
      <c r="Q22" s="327"/>
      <c r="R22" s="21"/>
    </row>
    <row r="23" spans="1:18" ht="26.25">
      <c r="A23" s="524"/>
      <c r="B23" s="525"/>
      <c r="C23" s="527"/>
      <c r="D23" s="527"/>
      <c r="E23" s="349"/>
      <c r="F23" s="349"/>
      <c r="G23" s="263"/>
      <c r="H23" s="520"/>
      <c r="I23" s="521"/>
      <c r="J23" s="309"/>
      <c r="K23" s="309"/>
      <c r="L23" s="309"/>
      <c r="M23" s="520"/>
      <c r="N23" s="521"/>
      <c r="O23" s="309"/>
      <c r="P23" s="309"/>
      <c r="Q23" s="327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9"/>
      <c r="K24" s="309"/>
      <c r="L24" s="309"/>
      <c r="M24" s="520"/>
      <c r="N24" s="521"/>
      <c r="O24" s="309"/>
      <c r="P24" s="309"/>
      <c r="Q24" s="327"/>
      <c r="R24" s="21"/>
    </row>
    <row r="25" spans="1:18" ht="26.25">
      <c r="A25" s="524">
        <v>5</v>
      </c>
      <c r="B25" s="525" t="s">
        <v>343</v>
      </c>
      <c r="C25" s="527"/>
      <c r="D25" s="527"/>
      <c r="E25" s="349"/>
      <c r="F25" s="349"/>
      <c r="G25" s="263"/>
      <c r="H25" s="520" t="s">
        <v>371</v>
      </c>
      <c r="I25" s="521">
        <f>MES!K58</f>
        <v>0.3686667139</v>
      </c>
      <c r="J25" s="309"/>
      <c r="K25" s="309"/>
      <c r="L25" s="309"/>
      <c r="M25" s="520" t="s">
        <v>371</v>
      </c>
      <c r="N25" s="521">
        <f>MES!P58</f>
        <v>0.6243602843</v>
      </c>
      <c r="O25" s="309"/>
      <c r="P25" s="309"/>
      <c r="Q25" s="327"/>
      <c r="R25" s="21"/>
    </row>
    <row r="26" spans="1:18" ht="20.25">
      <c r="A26" s="260"/>
      <c r="B26" s="21"/>
      <c r="C26" s="21"/>
      <c r="D26" s="21"/>
      <c r="E26" s="21"/>
      <c r="F26" s="21"/>
      <c r="G26" s="21"/>
      <c r="H26" s="262"/>
      <c r="I26" s="522"/>
      <c r="J26" s="307"/>
      <c r="K26" s="307"/>
      <c r="L26" s="307"/>
      <c r="M26" s="307"/>
      <c r="N26" s="307"/>
      <c r="O26" s="307"/>
      <c r="P26" s="307"/>
      <c r="Q26" s="327"/>
      <c r="R26" s="21"/>
    </row>
    <row r="27" spans="1:18" ht="18">
      <c r="A27" s="256"/>
      <c r="B27" s="230"/>
      <c r="C27" s="265"/>
      <c r="D27" s="265"/>
      <c r="E27" s="265"/>
      <c r="F27" s="265"/>
      <c r="G27" s="266"/>
      <c r="H27" s="262"/>
      <c r="I27" s="21"/>
      <c r="J27" s="21"/>
      <c r="K27" s="21"/>
      <c r="L27" s="21"/>
      <c r="M27" s="21"/>
      <c r="N27" s="21"/>
      <c r="O27" s="21"/>
      <c r="P27" s="21"/>
      <c r="Q27" s="327"/>
      <c r="R27" s="21"/>
    </row>
    <row r="28" spans="1:18" ht="15">
      <c r="A28" s="260"/>
      <c r="B28" s="21"/>
      <c r="C28" s="21"/>
      <c r="D28" s="21"/>
      <c r="E28" s="21"/>
      <c r="F28" s="21"/>
      <c r="G28" s="21"/>
      <c r="H28" s="262"/>
      <c r="I28" s="21"/>
      <c r="J28" s="21"/>
      <c r="K28" s="21"/>
      <c r="L28" s="21"/>
      <c r="M28" s="21"/>
      <c r="N28" s="21"/>
      <c r="O28" s="21"/>
      <c r="P28" s="21"/>
      <c r="Q28" s="327"/>
      <c r="R28" s="21"/>
    </row>
    <row r="29" spans="1:18" ht="54" customHeight="1" thickBot="1">
      <c r="A29" s="517" t="s">
        <v>344</v>
      </c>
      <c r="B29" s="312"/>
      <c r="C29" s="312"/>
      <c r="D29" s="312"/>
      <c r="E29" s="312"/>
      <c r="F29" s="312"/>
      <c r="G29" s="312"/>
      <c r="H29" s="313"/>
      <c r="I29" s="313"/>
      <c r="J29" s="313"/>
      <c r="K29" s="313"/>
      <c r="L29" s="313"/>
      <c r="M29" s="313"/>
      <c r="N29" s="313"/>
      <c r="O29" s="313"/>
      <c r="P29" s="313"/>
      <c r="Q29" s="328"/>
      <c r="R29" s="21"/>
    </row>
    <row r="30" spans="1:9" ht="13.5" thickTop="1">
      <c r="A30" s="253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5" t="s">
        <v>370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90"/>
      <c r="B34" s="290"/>
      <c r="C34" s="290"/>
      <c r="D34" s="290"/>
      <c r="E34" s="516"/>
      <c r="F34" s="516"/>
      <c r="G34" s="21"/>
      <c r="H34" s="21"/>
      <c r="I34" s="21"/>
    </row>
    <row r="35" spans="1:9" s="516" customFormat="1" ht="15" customHeight="1">
      <c r="A35" s="529" t="s">
        <v>378</v>
      </c>
      <c r="E35"/>
      <c r="F35"/>
      <c r="G35" s="290"/>
      <c r="H35" s="290"/>
      <c r="I35" s="290"/>
    </row>
    <row r="36" spans="1:9" s="516" customFormat="1" ht="15" customHeight="1">
      <c r="A36" s="529"/>
      <c r="E36"/>
      <c r="F36"/>
      <c r="H36" s="290"/>
      <c r="I36" s="290"/>
    </row>
    <row r="37" spans="1:9" s="516" customFormat="1" ht="15" customHeight="1">
      <c r="A37" s="529" t="s">
        <v>379</v>
      </c>
      <c r="E37"/>
      <c r="F37"/>
      <c r="I37" s="290"/>
    </row>
    <row r="38" spans="1:9" s="516" customFormat="1" ht="15" customHeight="1">
      <c r="A38" s="528"/>
      <c r="E38"/>
      <c r="F38"/>
      <c r="I38" s="290"/>
    </row>
    <row r="39" spans="1:9" s="516" customFormat="1" ht="15" customHeight="1">
      <c r="A39" s="529"/>
      <c r="E39"/>
      <c r="F39"/>
      <c r="I39" s="290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01/02/11</v>
      </c>
      <c r="H2" s="41" t="str">
        <f>NDPL!H5</f>
        <v>INTIAL READING 01/01/11</v>
      </c>
      <c r="I2" s="41" t="s">
        <v>4</v>
      </c>
      <c r="J2" s="41" t="s">
        <v>5</v>
      </c>
      <c r="K2" s="41" t="s">
        <v>6</v>
      </c>
      <c r="L2" s="43" t="str">
        <f>NDPL!G5</f>
        <v>FINAL READING 01/02/11</v>
      </c>
      <c r="M2" s="41" t="str">
        <f>NDPL!H5</f>
        <v>INTIAL READING 01/01/11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15" t="s">
        <v>359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57" t="s">
        <v>363</v>
      </c>
      <c r="C5" s="159" t="s">
        <v>295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</row>
    <row r="6" spans="1:16" ht="15">
      <c r="A6" s="102">
        <v>1</v>
      </c>
      <c r="B6" s="131" t="s">
        <v>360</v>
      </c>
      <c r="C6" s="23">
        <v>4902492</v>
      </c>
      <c r="D6" s="155" t="s">
        <v>13</v>
      </c>
      <c r="E6" s="155" t="s">
        <v>297</v>
      </c>
      <c r="F6" s="30">
        <v>1500</v>
      </c>
      <c r="G6" s="452">
        <v>990246</v>
      </c>
      <c r="H6" s="453">
        <v>990213</v>
      </c>
      <c r="I6" s="81">
        <f>G6-H6</f>
        <v>33</v>
      </c>
      <c r="J6" s="81">
        <f>$F6*I6</f>
        <v>49500</v>
      </c>
      <c r="K6" s="83">
        <f>J6/1000000</f>
        <v>0.0495</v>
      </c>
      <c r="L6" s="452">
        <v>981743</v>
      </c>
      <c r="M6" s="453">
        <v>981765</v>
      </c>
      <c r="N6" s="81">
        <f>L6-M6</f>
        <v>-22</v>
      </c>
      <c r="O6" s="81">
        <f>$F6*N6</f>
        <v>-33000</v>
      </c>
      <c r="P6" s="83">
        <f>O6/1000000</f>
        <v>-0.033</v>
      </c>
    </row>
    <row r="7" spans="1:16" ht="15">
      <c r="A7" s="102">
        <v>2</v>
      </c>
      <c r="B7" s="131" t="s">
        <v>361</v>
      </c>
      <c r="C7" s="23">
        <v>4902493</v>
      </c>
      <c r="D7" s="155" t="s">
        <v>13</v>
      </c>
      <c r="E7" s="155" t="s">
        <v>297</v>
      </c>
      <c r="F7" s="30">
        <v>1500</v>
      </c>
      <c r="G7" s="452">
        <v>988289</v>
      </c>
      <c r="H7" s="453">
        <v>989169</v>
      </c>
      <c r="I7" s="81">
        <f>G7-H7</f>
        <v>-880</v>
      </c>
      <c r="J7" s="81">
        <f>$F7*I7</f>
        <v>-1320000</v>
      </c>
      <c r="K7" s="83">
        <f>J7/1000000</f>
        <v>-1.32</v>
      </c>
      <c r="L7" s="452">
        <v>987403</v>
      </c>
      <c r="M7" s="453">
        <v>987407</v>
      </c>
      <c r="N7" s="81">
        <f>L7-M7</f>
        <v>-4</v>
      </c>
      <c r="O7" s="81">
        <f>$F7*N7</f>
        <v>-6000</v>
      </c>
      <c r="P7" s="83">
        <f>O7/1000000</f>
        <v>-0.006</v>
      </c>
    </row>
    <row r="8" spans="1:16" ht="15">
      <c r="A8" s="102">
        <v>3</v>
      </c>
      <c r="B8" s="131" t="s">
        <v>362</v>
      </c>
      <c r="C8" s="23">
        <v>4902494</v>
      </c>
      <c r="D8" s="155" t="s">
        <v>13</v>
      </c>
      <c r="E8" s="155" t="s">
        <v>297</v>
      </c>
      <c r="F8" s="30">
        <v>1500</v>
      </c>
      <c r="G8" s="452">
        <v>951126</v>
      </c>
      <c r="H8" s="453">
        <v>951644</v>
      </c>
      <c r="I8" s="81">
        <f>G8-H8</f>
        <v>-518</v>
      </c>
      <c r="J8" s="81">
        <f>$F8*I8</f>
        <v>-777000</v>
      </c>
      <c r="K8" s="83">
        <f>J8/1000000</f>
        <v>-0.777</v>
      </c>
      <c r="L8" s="452">
        <v>971580</v>
      </c>
      <c r="M8" s="453">
        <v>971702</v>
      </c>
      <c r="N8" s="81">
        <f>L8-M8</f>
        <v>-122</v>
      </c>
      <c r="O8" s="81">
        <f>$F8*N8</f>
        <v>-183000</v>
      </c>
      <c r="P8" s="83">
        <f>O8/1000000</f>
        <v>-0.183</v>
      </c>
    </row>
    <row r="9" spans="1:16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</row>
    <row r="10" spans="1:16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</row>
    <row r="11" spans="1:16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</row>
    <row r="12" spans="1:16" ht="12.75">
      <c r="A12" s="25"/>
      <c r="B12" s="21"/>
      <c r="C12" s="21"/>
      <c r="D12" s="21"/>
      <c r="E12" s="21"/>
      <c r="F12" s="125"/>
      <c r="G12" s="102"/>
      <c r="H12" s="23"/>
      <c r="I12" s="246" t="s">
        <v>336</v>
      </c>
      <c r="J12" s="21"/>
      <c r="K12" s="245">
        <f>SUM(K6:K8)</f>
        <v>-2.0475</v>
      </c>
      <c r="L12" s="102"/>
      <c r="M12" s="23"/>
      <c r="N12" s="246" t="s">
        <v>336</v>
      </c>
      <c r="O12" s="21"/>
      <c r="P12" s="245">
        <f>SUM(P6:P8)</f>
        <v>-0.222</v>
      </c>
    </row>
    <row r="13" spans="1:16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1"/>
      <c r="L13" s="102"/>
      <c r="M13" s="23"/>
      <c r="N13" s="396"/>
      <c r="O13" s="21"/>
      <c r="P13" s="241"/>
    </row>
    <row r="14" spans="1:16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</row>
    <row r="15" spans="1:16" ht="12.75">
      <c r="A15" s="25"/>
      <c r="B15" s="151" t="s">
        <v>160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</row>
    <row r="16" spans="1:16" ht="12.75">
      <c r="A16" s="140"/>
      <c r="B16" s="141" t="s">
        <v>294</v>
      </c>
      <c r="C16" s="142" t="s">
        <v>295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</row>
    <row r="17" spans="1:16" ht="15">
      <c r="A17" s="145">
        <v>1</v>
      </c>
      <c r="B17" s="146" t="s">
        <v>296</v>
      </c>
      <c r="C17" s="147">
        <v>4902509</v>
      </c>
      <c r="D17" s="148" t="s">
        <v>13</v>
      </c>
      <c r="E17" s="148" t="s">
        <v>297</v>
      </c>
      <c r="F17" s="149">
        <v>1000</v>
      </c>
      <c r="G17" s="452">
        <v>997053</v>
      </c>
      <c r="H17" s="453">
        <v>997053</v>
      </c>
      <c r="I17" s="81">
        <f>G17-H17</f>
        <v>0</v>
      </c>
      <c r="J17" s="81">
        <f>$F17*I17</f>
        <v>0</v>
      </c>
      <c r="K17" s="83">
        <f>J17/1000000</f>
        <v>0</v>
      </c>
      <c r="L17" s="452">
        <v>38038</v>
      </c>
      <c r="M17" s="453">
        <v>38038</v>
      </c>
      <c r="N17" s="81">
        <f>L17-M17</f>
        <v>0</v>
      </c>
      <c r="O17" s="81">
        <f>$F17*N17</f>
        <v>0</v>
      </c>
      <c r="P17" s="83">
        <f>O17/1000000</f>
        <v>0</v>
      </c>
    </row>
    <row r="18" spans="1:16" ht="15">
      <c r="A18" s="145">
        <v>2</v>
      </c>
      <c r="B18" s="146" t="s">
        <v>298</v>
      </c>
      <c r="C18" s="147">
        <v>4902510</v>
      </c>
      <c r="D18" s="148" t="s">
        <v>13</v>
      </c>
      <c r="E18" s="148" t="s">
        <v>297</v>
      </c>
      <c r="F18" s="149">
        <v>1000</v>
      </c>
      <c r="G18" s="452">
        <v>999964</v>
      </c>
      <c r="H18" s="453">
        <v>999946</v>
      </c>
      <c r="I18" s="81">
        <f>G18-H18</f>
        <v>18</v>
      </c>
      <c r="J18" s="81">
        <f>$F18*I18</f>
        <v>18000</v>
      </c>
      <c r="K18" s="83">
        <f>J18/1000000</f>
        <v>0.018</v>
      </c>
      <c r="L18" s="452">
        <v>10316</v>
      </c>
      <c r="M18" s="453">
        <v>11568</v>
      </c>
      <c r="N18" s="81">
        <f>L18-M18</f>
        <v>-1252</v>
      </c>
      <c r="O18" s="81">
        <f>$F18*N18</f>
        <v>-1252000</v>
      </c>
      <c r="P18" s="83">
        <f>O18/1000000</f>
        <v>-1.252</v>
      </c>
    </row>
    <row r="19" spans="1:16" ht="15">
      <c r="A19" s="145">
        <v>3</v>
      </c>
      <c r="B19" s="146" t="s">
        <v>299</v>
      </c>
      <c r="C19" s="147">
        <v>4864947</v>
      </c>
      <c r="D19" s="148" t="s">
        <v>13</v>
      </c>
      <c r="E19" s="148" t="s">
        <v>297</v>
      </c>
      <c r="F19" s="149">
        <v>1000</v>
      </c>
      <c r="G19" s="452">
        <v>980811</v>
      </c>
      <c r="H19" s="453">
        <v>980460</v>
      </c>
      <c r="I19" s="81">
        <f>G19-H19</f>
        <v>351</v>
      </c>
      <c r="J19" s="81">
        <f>$F19*I19</f>
        <v>351000</v>
      </c>
      <c r="K19" s="83">
        <f>J19/1000000</f>
        <v>0.351</v>
      </c>
      <c r="L19" s="452">
        <v>992749</v>
      </c>
      <c r="M19" s="453">
        <v>992830</v>
      </c>
      <c r="N19" s="81">
        <f>L19-M19</f>
        <v>-81</v>
      </c>
      <c r="O19" s="81">
        <f>$F19*N19</f>
        <v>-81000</v>
      </c>
      <c r="P19" s="83">
        <f>O19/1000000</f>
        <v>-0.081</v>
      </c>
    </row>
    <row r="20" spans="1:16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</row>
    <row r="21" spans="1:16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</row>
    <row r="22" spans="1:16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</row>
    <row r="23" spans="1:16" ht="12.75">
      <c r="A23" s="25"/>
      <c r="B23" s="21"/>
      <c r="C23" s="21"/>
      <c r="D23" s="21"/>
      <c r="E23" s="21"/>
      <c r="F23" s="125"/>
      <c r="G23" s="25"/>
      <c r="H23" s="21"/>
      <c r="I23" s="246" t="s">
        <v>336</v>
      </c>
      <c r="J23" s="21"/>
      <c r="K23" s="245">
        <f>SUM(K17:K19)</f>
        <v>0.369</v>
      </c>
      <c r="L23" s="25"/>
      <c r="M23" s="21"/>
      <c r="N23" s="246" t="s">
        <v>336</v>
      </c>
      <c r="O23" s="21"/>
      <c r="P23" s="245">
        <f>SUM(P17:P19)</f>
        <v>-1.333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2011-03-01T10:25:23Z</cp:lastPrinted>
  <dcterms:created xsi:type="dcterms:W3CDTF">1996-10-14T23:33:28Z</dcterms:created>
  <dcterms:modified xsi:type="dcterms:W3CDTF">2011-03-01T10:38:32Z</dcterms:modified>
  <cp:category/>
  <cp:version/>
  <cp:contentType/>
  <cp:contentStatus/>
</cp:coreProperties>
</file>